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KFI" sheetId="1" r:id="rId1"/>
    <sheet name="CIS" sheetId="2" r:id="rId2"/>
    <sheet name="CBS" sheetId="3" r:id="rId3"/>
    <sheet name="CCF" sheetId="4" r:id="rId4"/>
    <sheet name="CCIE" sheetId="5" r:id="rId5"/>
  </sheets>
  <externalReferences>
    <externalReference r:id="rId6"/>
  </externalReferences>
  <calcPr calcId="145621" iterate="1"/>
</workbook>
</file>

<file path=xl/calcChain.xml><?xml version="1.0" encoding="utf-8"?>
<calcChain xmlns="http://schemas.openxmlformats.org/spreadsheetml/2006/main">
  <c r="H40" i="5" l="1"/>
  <c r="F40" i="5"/>
  <c r="D40" i="5"/>
  <c r="B40" i="5"/>
  <c r="I38" i="5"/>
  <c r="I36" i="5"/>
  <c r="G36" i="5"/>
  <c r="I34" i="5"/>
  <c r="G34" i="5"/>
  <c r="I32" i="5"/>
  <c r="G32" i="5"/>
  <c r="H30" i="5"/>
  <c r="G30" i="5"/>
  <c r="G40" i="5" s="1"/>
  <c r="F30" i="5"/>
  <c r="E30" i="5"/>
  <c r="E40" i="5" s="1"/>
  <c r="D30" i="5"/>
  <c r="C30" i="5"/>
  <c r="C40" i="5" s="1"/>
  <c r="B30" i="5"/>
  <c r="I28" i="5"/>
  <c r="G28" i="5"/>
  <c r="I26" i="5"/>
  <c r="I30" i="5" s="1"/>
  <c r="I40" i="5" s="1"/>
  <c r="G26" i="5"/>
  <c r="E20" i="5"/>
  <c r="D20" i="5"/>
  <c r="B20" i="5"/>
  <c r="H18" i="5"/>
  <c r="H20" i="5" s="1"/>
  <c r="F18" i="5"/>
  <c r="G18" i="5" s="1"/>
  <c r="I18" i="5" s="1"/>
  <c r="G16" i="5"/>
  <c r="G20" i="5" s="1"/>
  <c r="F16" i="5"/>
  <c r="F20" i="5" s="1"/>
  <c r="F46" i="4"/>
  <c r="D46" i="4"/>
  <c r="F38" i="4"/>
  <c r="D38" i="4"/>
  <c r="D20" i="4"/>
  <c r="F19" i="4"/>
  <c r="F23" i="4" s="1"/>
  <c r="F28" i="4" s="1"/>
  <c r="F48" i="4" s="1"/>
  <c r="F52" i="4" s="1"/>
  <c r="D17" i="4"/>
  <c r="D13" i="4"/>
  <c r="D19" i="4" s="1"/>
  <c r="D23" i="4" s="1"/>
  <c r="D28" i="4" s="1"/>
  <c r="D48" i="4" s="1"/>
  <c r="D52" i="4" s="1"/>
  <c r="F8" i="4"/>
  <c r="F53" i="3"/>
  <c r="D53" i="3"/>
  <c r="F49" i="3"/>
  <c r="D49" i="3"/>
  <c r="D48" i="3"/>
  <c r="D46" i="3"/>
  <c r="F43" i="3"/>
  <c r="F51" i="3" s="1"/>
  <c r="D43" i="3"/>
  <c r="D51" i="3" s="1"/>
  <c r="F41" i="3"/>
  <c r="D41" i="3"/>
  <c r="F33" i="3"/>
  <c r="D33" i="3"/>
  <c r="F27" i="3"/>
  <c r="F35" i="3" s="1"/>
  <c r="F37" i="3" s="1"/>
  <c r="D23" i="3"/>
  <c r="D27" i="3" s="1"/>
  <c r="D35" i="3" s="1"/>
  <c r="D37" i="3" s="1"/>
  <c r="I40" i="2"/>
  <c r="G40" i="2"/>
  <c r="G36" i="2"/>
  <c r="I32" i="2"/>
  <c r="G32" i="2"/>
  <c r="I30" i="2"/>
  <c r="I34" i="2" s="1"/>
  <c r="I38" i="2" s="1"/>
  <c r="G28" i="2"/>
  <c r="G26" i="2"/>
  <c r="I24" i="2"/>
  <c r="C24" i="2"/>
  <c r="G24" i="2" s="1"/>
  <c r="G22" i="2"/>
  <c r="C22" i="2"/>
  <c r="I20" i="2"/>
  <c r="E20" i="2"/>
  <c r="E30" i="2" s="1"/>
  <c r="E34" i="2" s="1"/>
  <c r="E38" i="2" s="1"/>
  <c r="E42" i="2" s="1"/>
  <c r="E51" i="2" s="1"/>
  <c r="E47" i="2" s="1"/>
  <c r="C18" i="2"/>
  <c r="G18" i="2" s="1"/>
  <c r="G20" i="2" s="1"/>
  <c r="G16" i="2"/>
  <c r="I10" i="2"/>
  <c r="I8" i="2"/>
  <c r="G8" i="2"/>
  <c r="D38" i="1"/>
  <c r="C38" i="1"/>
  <c r="F21" i="1"/>
  <c r="E21" i="1"/>
  <c r="D21" i="1"/>
  <c r="C21" i="1"/>
  <c r="F19" i="1"/>
  <c r="E19" i="1"/>
  <c r="D19" i="1"/>
  <c r="C19" i="1"/>
  <c r="F17" i="1"/>
  <c r="E17" i="1"/>
  <c r="D17" i="1"/>
  <c r="C17" i="1"/>
  <c r="F15" i="1"/>
  <c r="E15" i="1"/>
  <c r="D15" i="1"/>
  <c r="C15" i="1"/>
  <c r="F13" i="1"/>
  <c r="E13" i="1"/>
  <c r="D13" i="1"/>
  <c r="C13" i="1"/>
  <c r="F11" i="1"/>
  <c r="E11" i="1"/>
  <c r="D11" i="1"/>
  <c r="C11" i="1"/>
  <c r="F8" i="1"/>
  <c r="F38" i="1" s="1"/>
  <c r="E8" i="1"/>
  <c r="E38" i="1" s="1"/>
  <c r="I16" i="5" l="1"/>
  <c r="I20" i="5" s="1"/>
  <c r="I47" i="2"/>
  <c r="I51" i="2" s="1"/>
  <c r="I42" i="2"/>
  <c r="G30" i="2"/>
  <c r="G34" i="2" s="1"/>
  <c r="G38" i="2" s="1"/>
  <c r="C20" i="2"/>
  <c r="C30" i="2" s="1"/>
  <c r="C34" i="2" s="1"/>
  <c r="C38" i="2" s="1"/>
  <c r="C47" i="2" l="1"/>
  <c r="C51" i="2" s="1"/>
  <c r="C42" i="2"/>
  <c r="G47" i="2"/>
  <c r="G51" i="2" s="1"/>
  <c r="G42" i="2"/>
</calcChain>
</file>

<file path=xl/comments1.xml><?xml version="1.0" encoding="utf-8"?>
<comments xmlns="http://schemas.openxmlformats.org/spreadsheetml/2006/main">
  <authors>
    <author>LO CHOK WOEN</author>
  </authors>
  <commentList>
    <comment ref="B41" authorId="0">
      <text>
        <r>
          <rPr>
            <b/>
            <sz val="8"/>
            <color indexed="81"/>
            <rFont val="Tahoma"/>
            <family val="2"/>
          </rPr>
          <t>LO CHOK WOEN:</t>
        </r>
        <r>
          <rPr>
            <sz val="8"/>
            <color indexed="81"/>
            <rFont val="Tahoma"/>
            <family val="2"/>
          </rPr>
          <t xml:space="preserve">
Formulas in white font in the event it is required again.</t>
        </r>
      </text>
    </comment>
  </commentList>
</comments>
</file>

<file path=xl/sharedStrings.xml><?xml version="1.0" encoding="utf-8"?>
<sst xmlns="http://schemas.openxmlformats.org/spreadsheetml/2006/main" count="224" uniqueCount="165">
  <si>
    <t>FCW HOLDINGS BERHAD</t>
  </si>
  <si>
    <t>(Company No. : 3116 K )</t>
  </si>
  <si>
    <t>Summary of Key Financial Information for the period ended 30 June 2012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</si>
  <si>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</si>
  <si>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</si>
  <si>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</si>
  <si>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</si>
  <si>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</si>
  <si>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Corresponding Period</t>
  </si>
  <si>
    <t>30/6/2012</t>
  </si>
  <si>
    <t>30/6/2011</t>
  </si>
  <si>
    <t>RM'000</t>
  </si>
  <si>
    <t>Revenue</t>
  </si>
  <si>
    <t>Profit before tax</t>
  </si>
  <si>
    <t>Profit for the period</t>
  </si>
  <si>
    <t xml:space="preserve">Profit attributable to the ordinary equity holders of the parent </t>
  </si>
  <si>
    <t>Basic earnings per share (sen)</t>
  </si>
  <si>
    <t>Diluted earnings per share (sen)</t>
  </si>
  <si>
    <t>Proposed/Declared dividend per share (sen)</t>
  </si>
  <si>
    <t>As At End Of Current Quarter</t>
  </si>
  <si>
    <t>As At Preceding Financial Year End</t>
  </si>
  <si>
    <t>Net  assets per share attributable to ordinary equity holders of the parent (RM)</t>
  </si>
  <si>
    <t>ADDITIONAL INFORMATION</t>
  </si>
  <si>
    <t>Profit/(Loss) from operations</t>
  </si>
  <si>
    <t>Gross interest income</t>
  </si>
  <si>
    <t>Gross interest expense</t>
  </si>
  <si>
    <t>(Company No. : 3116 K)</t>
  </si>
  <si>
    <t xml:space="preserve">CONDENSED CONSOLIDATED STATEMENT OF COMPREHENSIVE INCOME </t>
  </si>
  <si>
    <t>FOR THE QUARTER ENDED 30 JUNE 2012</t>
  </si>
  <si>
    <t>(Unaudited)</t>
  </si>
  <si>
    <t>FY 2012</t>
  </si>
  <si>
    <t>FY 2011</t>
  </si>
  <si>
    <t>Current</t>
  </si>
  <si>
    <t>Comparative</t>
  </si>
  <si>
    <t>Quarter</t>
  </si>
  <si>
    <t>12 Months</t>
  </si>
  <si>
    <t>Ended</t>
  </si>
  <si>
    <t>Cumulative</t>
  </si>
  <si>
    <t>To Date</t>
  </si>
  <si>
    <t>Cost of Sales</t>
  </si>
  <si>
    <t xml:space="preserve">Gross Profit </t>
  </si>
  <si>
    <t>Operating Expenses</t>
  </si>
  <si>
    <t xml:space="preserve"> </t>
  </si>
  <si>
    <t>Other Operating Income</t>
  </si>
  <si>
    <t>Gain/(Loss) on Disposal of Property, Plant &amp; Equipment</t>
  </si>
  <si>
    <t>Share of Results in Associate</t>
  </si>
  <si>
    <t>Profit From Operations</t>
  </si>
  <si>
    <t>Finance Costs</t>
  </si>
  <si>
    <t>Profit Before Tax</t>
  </si>
  <si>
    <t>Taxation</t>
  </si>
  <si>
    <t>Profit for The Period</t>
  </si>
  <si>
    <t xml:space="preserve">Other Comprehensive Income </t>
  </si>
  <si>
    <t>Total Comprehensive Income for the period</t>
  </si>
  <si>
    <t>Attributable to:</t>
  </si>
  <si>
    <t>Owner of the Company</t>
  </si>
  <si>
    <t>Minority Interest</t>
  </si>
  <si>
    <t xml:space="preserve">EPS (sen)  </t>
  </si>
  <si>
    <t>- Basic</t>
  </si>
  <si>
    <t xml:space="preserve">                   </t>
  </si>
  <si>
    <t>- Diluted</t>
  </si>
  <si>
    <t>(The Condensed Consolidated Statement of Comprehensive Income should be read in conjunction</t>
  </si>
  <si>
    <t xml:space="preserve">  with the Annual Financial Report for the year ended 30 June 2011)</t>
  </si>
  <si>
    <t>CONDENSED CONSOLIDATED STATEMENT OF FINANCIAL POSITION AS AT 30 JUNE 2012</t>
  </si>
  <si>
    <t xml:space="preserve">Quarter </t>
  </si>
  <si>
    <t>Year</t>
  </si>
  <si>
    <t xml:space="preserve">As At </t>
  </si>
  <si>
    <t>As At</t>
  </si>
  <si>
    <t>FY2012</t>
  </si>
  <si>
    <t>FY2011</t>
  </si>
  <si>
    <t>(Audited)</t>
  </si>
  <si>
    <t>Property, Plant and Equipment</t>
  </si>
  <si>
    <t>Investment Properties</t>
  </si>
  <si>
    <t>Investments In Associates</t>
  </si>
  <si>
    <t>Other Investments</t>
  </si>
  <si>
    <t>Deferred Tax</t>
  </si>
  <si>
    <t>Goodwill</t>
  </si>
  <si>
    <t>Current Assets</t>
  </si>
  <si>
    <t xml:space="preserve">Inventories </t>
  </si>
  <si>
    <t>Receivables</t>
  </si>
  <si>
    <t>Tax recoverable</t>
  </si>
  <si>
    <t>Derivatives</t>
  </si>
  <si>
    <t>Cash and cash equivalents</t>
  </si>
  <si>
    <t>Current Liabilities</t>
  </si>
  <si>
    <t>Payables</t>
  </si>
  <si>
    <t>Short-term borrowings and bank overdraft</t>
  </si>
  <si>
    <t>Net Current Assets</t>
  </si>
  <si>
    <t>Total Assets Less Current Liabilities</t>
  </si>
  <si>
    <t>Share Capital</t>
  </si>
  <si>
    <t>Reserves</t>
  </si>
  <si>
    <t>Shareholders' Equity</t>
  </si>
  <si>
    <t>Total equity</t>
  </si>
  <si>
    <t>Non Current Liabilities</t>
  </si>
  <si>
    <t>Long Term Payable</t>
  </si>
  <si>
    <t>Deferred taxation</t>
  </si>
  <si>
    <t>HP Creditors</t>
  </si>
  <si>
    <t>Total Equity And Long Term Liabilities</t>
  </si>
  <si>
    <t>Net assets per share attributable to ordinary equity holders of the Company (RM)</t>
  </si>
  <si>
    <t>(The Condensed Consolidated Statement of Financial Position should be read in conjunction</t>
  </si>
  <si>
    <t xml:space="preserve">CONDENSED CONSOLIDATED STATEMENT OF CASH FLOW </t>
  </si>
  <si>
    <t>FOR THE PERIOD ENDED 30 JUNE 2012</t>
  </si>
  <si>
    <t>12 months</t>
  </si>
  <si>
    <t>ended</t>
  </si>
  <si>
    <t>RM' 000</t>
  </si>
  <si>
    <t>CASH FLOWS FROM OPERATING ACTIVITIES</t>
  </si>
  <si>
    <t>Adjustments for:</t>
  </si>
  <si>
    <t>Non-cash items</t>
  </si>
  <si>
    <t>Share of results in associate</t>
  </si>
  <si>
    <t>Non-operating items</t>
  </si>
  <si>
    <t>Operating profit before working capital changes</t>
  </si>
  <si>
    <t>Net changes in current assets</t>
  </si>
  <si>
    <t>Net changes in current liabilities</t>
  </si>
  <si>
    <t>Cash generated from operations</t>
  </si>
  <si>
    <t>Interest income received</t>
  </si>
  <si>
    <t>Interest expense paid</t>
  </si>
  <si>
    <t>Tax paid</t>
  </si>
  <si>
    <t>Net cash generated from / (used in) operating activities</t>
  </si>
  <si>
    <t>CASH FLOW FROM INVESTING ACTIVITY</t>
  </si>
  <si>
    <t xml:space="preserve">Proceeds from disposal of </t>
  </si>
  <si>
    <t>property, plant and equipment</t>
  </si>
  <si>
    <t>Purchase of subsidiary</t>
  </si>
  <si>
    <t>Purchase of property, plant and equipment</t>
  </si>
  <si>
    <t>Purchase of investment property</t>
  </si>
  <si>
    <t>Proceeds from disposal of qouted shares</t>
  </si>
  <si>
    <t>Net cash used in investing activity</t>
  </si>
  <si>
    <t>CASH FLOWS FROM FINANCING ACTIVITIES</t>
  </si>
  <si>
    <t>Proceeds from exercise of warrants 2003/2013</t>
  </si>
  <si>
    <t>Proceeds from short-term borrowings</t>
  </si>
  <si>
    <t>Repayment of short term borrowings</t>
  </si>
  <si>
    <t>Repayment of HP Creditors</t>
  </si>
  <si>
    <t>Net cash flow used in financing activities</t>
  </si>
  <si>
    <t>NET CHANGES IN CASH AND CASH EQUIVALENTS</t>
  </si>
  <si>
    <t>CASH AND CASH EQUIVALENTS AT BEGINNING OF PERIOD</t>
  </si>
  <si>
    <t>CASH AND CASH EQUIVALENTS AT END OF PERIOD</t>
  </si>
  <si>
    <t>(The Condensed Consolidated Statement of  Cash Flow should be read in conjunction</t>
  </si>
  <si>
    <t>CONDENSED CONSOLIDATED STATEMENT OF CHANGES IN EQUITY</t>
  </si>
  <si>
    <t>Attributable to Shareholders of the Company</t>
  </si>
  <si>
    <t xml:space="preserve">Non-Distributable </t>
  </si>
  <si>
    <t xml:space="preserve">Distributable </t>
  </si>
  <si>
    <t xml:space="preserve">Share </t>
  </si>
  <si>
    <t>Share</t>
  </si>
  <si>
    <t xml:space="preserve">Accumulated </t>
  </si>
  <si>
    <t>Sub-Total</t>
  </si>
  <si>
    <t>Minority</t>
  </si>
  <si>
    <t>Grand-Total</t>
  </si>
  <si>
    <t>Capital</t>
  </si>
  <si>
    <t>Premium</t>
  </si>
  <si>
    <t>Capital Reserve</t>
  </si>
  <si>
    <t>Premium paid on acquisition of MI</t>
  </si>
  <si>
    <t>Profit</t>
  </si>
  <si>
    <t>Interest</t>
  </si>
  <si>
    <t>Equity</t>
  </si>
  <si>
    <t>Period ended</t>
  </si>
  <si>
    <t>30 June 2012</t>
  </si>
  <si>
    <t>At 1st July 2011</t>
  </si>
  <si>
    <t>Total comprehensive income for the period</t>
  </si>
  <si>
    <t>At 30 June 2012</t>
  </si>
  <si>
    <t>30 June 2011</t>
  </si>
  <si>
    <t>At 1st July 2010</t>
  </si>
  <si>
    <t>Effects of adopting FRS 139</t>
  </si>
  <si>
    <t>Restated balance</t>
  </si>
  <si>
    <t>Exercise of warrants 2003/2013</t>
  </si>
  <si>
    <t>Premium paid on acquisition of minority interest</t>
  </si>
  <si>
    <t>Rights issue expenses</t>
  </si>
  <si>
    <t>At 30 June 2011</t>
  </si>
  <si>
    <t>(The Condensed Consolidated Statement Of Changes In Equity should be read in conjunction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</si>
</sst>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[$-409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12"/>
      <name val="Arial Narrow"/>
      <family val="2"/>
    </font>
    <font>
      <i/>
      <sz val="10"/>
      <name val="Arial Narrow"/>
      <family val="2"/>
    </font>
    <font>
      <sz val="10"/>
      <color indexed="14"/>
      <name val="Arial Narrow"/>
      <family val="2"/>
    </font>
    <font>
      <b/>
      <sz val="10"/>
      <color indexed="10"/>
      <name val="Arial Narrow"/>
      <family val="2"/>
    </font>
    <font>
      <sz val="10"/>
      <color rgb="FF333399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37" fontId="2" fillId="0" borderId="0" xfId="0" applyNumberFormat="1" applyFont="1" applyProtection="1"/>
    <xf numFmtId="37" fontId="3" fillId="0" borderId="0" xfId="0" applyNumberFormat="1" applyFont="1" applyProtection="1"/>
    <xf numFmtId="0" fontId="3" fillId="0" borderId="0" xfId="0" applyFont="1" applyProtection="1"/>
    <xf numFmtId="37" fontId="3" fillId="0" borderId="1" xfId="0" applyNumberFormat="1" applyFont="1" applyBorder="1" applyProtection="1"/>
    <xf numFmtId="37" fontId="2" fillId="0" borderId="1" xfId="0" applyNumberFormat="1" applyFont="1" applyBorder="1" applyAlignment="1" applyProtection="1">
      <alignment horizontal="center"/>
    </xf>
    <xf numFmtId="37" fontId="3" fillId="0" borderId="2" xfId="0" applyNumberFormat="1" applyFont="1" applyBorder="1" applyProtection="1"/>
    <xf numFmtId="37" fontId="3" fillId="0" borderId="1" xfId="0" applyNumberFormat="1" applyFont="1" applyBorder="1" applyAlignment="1" applyProtection="1">
      <alignment horizontal="center"/>
    </xf>
    <xf numFmtId="37" fontId="2" fillId="0" borderId="1" xfId="0" applyNumberFormat="1" applyFont="1" applyBorder="1" applyAlignment="1" applyProtection="1">
      <alignment horizontal="center" wrapText="1"/>
    </xf>
    <xf numFmtId="37" fontId="3" fillId="0" borderId="2" xfId="0" applyNumberFormat="1" applyFont="1" applyBorder="1" applyAlignment="1" applyProtection="1">
      <alignment horizontal="center"/>
    </xf>
    <xf numFmtId="37" fontId="2" fillId="0" borderId="1" xfId="0" quotePrefix="1" applyNumberFormat="1" applyFont="1" applyFill="1" applyBorder="1" applyAlignment="1" applyProtection="1">
      <alignment horizontal="center"/>
    </xf>
    <xf numFmtId="37" fontId="2" fillId="0" borderId="1" xfId="0" applyNumberFormat="1" applyFont="1" applyBorder="1" applyAlignment="1" applyProtection="1">
      <alignment horizontal="center"/>
    </xf>
    <xf numFmtId="37" fontId="3" fillId="0" borderId="1" xfId="0" applyNumberFormat="1" applyFont="1" applyBorder="1" applyAlignment="1" applyProtection="1">
      <alignment horizontal="right"/>
    </xf>
    <xf numFmtId="164" fontId="3" fillId="0" borderId="1" xfId="1" applyNumberFormat="1" applyFont="1" applyBorder="1" applyAlignment="1" applyProtection="1">
      <alignment horizontal="right"/>
    </xf>
    <xf numFmtId="37" fontId="3" fillId="0" borderId="1" xfId="0" applyNumberFormat="1" applyFont="1" applyBorder="1" applyAlignment="1" applyProtection="1">
      <alignment vertical="top"/>
    </xf>
    <xf numFmtId="37" fontId="3" fillId="0" borderId="1" xfId="0" applyNumberFormat="1" applyFont="1" applyBorder="1" applyAlignment="1" applyProtection="1">
      <alignment wrapText="1"/>
    </xf>
    <xf numFmtId="164" fontId="3" fillId="0" borderId="1" xfId="1" applyNumberFormat="1" applyFont="1" applyBorder="1" applyAlignment="1" applyProtection="1">
      <alignment horizontal="right" wrapText="1"/>
    </xf>
    <xf numFmtId="37" fontId="3" fillId="0" borderId="2" xfId="0" applyNumberFormat="1" applyFont="1" applyBorder="1" applyAlignment="1" applyProtection="1">
      <alignment wrapText="1"/>
    </xf>
    <xf numFmtId="39" fontId="3" fillId="0" borderId="1" xfId="0" applyNumberFormat="1" applyFont="1" applyBorder="1" applyProtection="1"/>
    <xf numFmtId="43" fontId="3" fillId="0" borderId="1" xfId="1" applyFont="1" applyBorder="1" applyAlignment="1" applyProtection="1">
      <alignment horizontal="right"/>
    </xf>
    <xf numFmtId="39" fontId="3" fillId="0" borderId="2" xfId="0" applyNumberFormat="1" applyFont="1" applyBorder="1" applyProtection="1"/>
    <xf numFmtId="37" fontId="2" fillId="0" borderId="1" xfId="1" applyNumberFormat="1" applyFont="1" applyBorder="1" applyAlignment="1" applyProtection="1">
      <alignment horizontal="center" wrapText="1"/>
    </xf>
    <xf numFmtId="37" fontId="2" fillId="0" borderId="0" xfId="0" applyNumberFormat="1" applyFont="1" applyBorder="1" applyAlignment="1" applyProtection="1">
      <alignment horizontal="center"/>
    </xf>
    <xf numFmtId="37" fontId="3" fillId="0" borderId="0" xfId="0" applyNumberFormat="1" applyFont="1" applyBorder="1" applyProtection="1"/>
    <xf numFmtId="165" fontId="3" fillId="0" borderId="1" xfId="1" applyNumberFormat="1" applyFont="1" applyFill="1" applyBorder="1" applyProtection="1"/>
    <xf numFmtId="37" fontId="3" fillId="0" borderId="0" xfId="0" applyNumberFormat="1" applyFont="1" applyBorder="1" applyAlignment="1" applyProtection="1">
      <alignment wrapText="1"/>
    </xf>
    <xf numFmtId="37" fontId="2" fillId="0" borderId="1" xfId="0" quotePrefix="1" applyNumberFormat="1" applyFont="1" applyBorder="1" applyAlignment="1" applyProtection="1">
      <alignment horizontal="center"/>
    </xf>
    <xf numFmtId="37" fontId="4" fillId="0" borderId="1" xfId="0" applyNumberFormat="1" applyFont="1" applyBorder="1" applyProtection="1"/>
    <xf numFmtId="37" fontId="4" fillId="0" borderId="2" xfId="0" applyNumberFormat="1" applyFont="1" applyBorder="1" applyProtection="1"/>
    <xf numFmtId="37" fontId="2" fillId="0" borderId="0" xfId="0" applyNumberFormat="1" applyFont="1" applyFill="1" applyProtection="1"/>
    <xf numFmtId="37" fontId="3" fillId="0" borderId="0" xfId="0" applyNumberFormat="1" applyFont="1" applyAlignment="1" applyProtection="1">
      <alignment horizontal="center"/>
    </xf>
    <xf numFmtId="37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Protection="1"/>
    <xf numFmtId="166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37" fontId="3" fillId="0" borderId="0" xfId="0" quotePrefix="1" applyNumberFormat="1" applyFont="1" applyProtection="1"/>
    <xf numFmtId="37" fontId="3" fillId="0" borderId="0" xfId="1" applyNumberFormat="1" applyFont="1" applyFill="1" applyBorder="1" applyProtection="1"/>
    <xf numFmtId="37" fontId="3" fillId="0" borderId="3" xfId="1" applyNumberFormat="1" applyFont="1" applyFill="1" applyBorder="1" applyProtection="1"/>
    <xf numFmtId="37" fontId="3" fillId="0" borderId="3" xfId="0" applyNumberFormat="1" applyFont="1" applyBorder="1" applyProtection="1"/>
    <xf numFmtId="164" fontId="3" fillId="0" borderId="0" xfId="1" applyNumberFormat="1" applyFont="1" applyProtection="1"/>
    <xf numFmtId="37" fontId="3" fillId="0" borderId="0" xfId="0" applyNumberFormat="1" applyFont="1" applyFill="1" applyBorder="1" applyProtection="1"/>
    <xf numFmtId="37" fontId="3" fillId="0" borderId="0" xfId="1" applyNumberFormat="1" applyFont="1" applyFill="1" applyProtection="1"/>
    <xf numFmtId="9" fontId="8" fillId="0" borderId="0" xfId="2" applyFont="1" applyFill="1" applyBorder="1" applyProtection="1"/>
    <xf numFmtId="1" fontId="8" fillId="0" borderId="0" xfId="2" applyNumberFormat="1" applyFont="1" applyFill="1" applyBorder="1" applyProtection="1"/>
    <xf numFmtId="37" fontId="9" fillId="0" borderId="0" xfId="0" applyNumberFormat="1" applyFont="1" applyProtection="1"/>
    <xf numFmtId="0" fontId="3" fillId="0" borderId="0" xfId="0" applyFont="1" applyFill="1" applyProtection="1"/>
    <xf numFmtId="37" fontId="3" fillId="0" borderId="3" xfId="0" applyNumberFormat="1" applyFont="1" applyFill="1" applyBorder="1" applyProtection="1"/>
    <xf numFmtId="37" fontId="3" fillId="0" borderId="4" xfId="1" applyNumberFormat="1" applyFont="1" applyFill="1" applyBorder="1" applyProtection="1"/>
    <xf numFmtId="37" fontId="10" fillId="0" borderId="0" xfId="0" applyNumberFormat="1" applyFont="1" applyFill="1" applyProtection="1"/>
    <xf numFmtId="37" fontId="3" fillId="0" borderId="4" xfId="0" applyNumberFormat="1" applyFont="1" applyFill="1" applyBorder="1" applyProtection="1"/>
    <xf numFmtId="37" fontId="3" fillId="0" borderId="0" xfId="1" applyNumberFormat="1" applyFont="1" applyBorder="1" applyProtection="1"/>
    <xf numFmtId="37" fontId="3" fillId="0" borderId="5" xfId="0" applyNumberFormat="1" applyFont="1" applyFill="1" applyBorder="1" applyProtection="1"/>
    <xf numFmtId="37" fontId="3" fillId="0" borderId="4" xfId="0" applyNumberFormat="1" applyFont="1" applyBorder="1" applyProtection="1"/>
    <xf numFmtId="37" fontId="3" fillId="0" borderId="6" xfId="1" applyNumberFormat="1" applyFont="1" applyFill="1" applyBorder="1" applyProtection="1"/>
    <xf numFmtId="39" fontId="3" fillId="0" borderId="0" xfId="0" applyNumberFormat="1" applyFont="1" applyProtection="1"/>
    <xf numFmtId="39" fontId="3" fillId="0" borderId="0" xfId="0" quotePrefix="1" applyNumberFormat="1" applyFont="1" applyProtection="1"/>
    <xf numFmtId="39" fontId="3" fillId="0" borderId="0" xfId="1" applyNumberFormat="1" applyFont="1" applyFill="1" applyBorder="1" applyAlignment="1"/>
    <xf numFmtId="39" fontId="3" fillId="0" borderId="0" xfId="1" applyNumberFormat="1" applyFont="1" applyFill="1" applyBorder="1" applyAlignment="1" applyProtection="1"/>
    <xf numFmtId="39" fontId="3" fillId="0" borderId="0" xfId="1" applyNumberFormat="1" applyFont="1" applyFill="1" applyBorder="1" applyProtection="1"/>
    <xf numFmtId="39" fontId="3" fillId="0" borderId="0" xfId="0" quotePrefix="1" applyNumberFormat="1" applyFont="1" applyFill="1" applyBorder="1" applyProtection="1"/>
    <xf numFmtId="39" fontId="3" fillId="0" borderId="0" xfId="1" applyNumberFormat="1" applyFont="1" applyFill="1" applyBorder="1"/>
    <xf numFmtId="39" fontId="3" fillId="0" borderId="0" xfId="0" applyNumberFormat="1" applyFont="1" applyFill="1" applyBorder="1" applyProtection="1"/>
    <xf numFmtId="39" fontId="3" fillId="0" borderId="0" xfId="0" applyNumberFormat="1" applyFont="1" applyBorder="1"/>
    <xf numFmtId="39" fontId="3" fillId="0" borderId="0" xfId="1" applyNumberFormat="1" applyFont="1" applyFill="1" applyBorder="1" applyAlignment="1" applyProtection="1">
      <alignment horizontal="right"/>
    </xf>
    <xf numFmtId="37" fontId="11" fillId="0" borderId="0" xfId="0" applyNumberFormat="1" applyFont="1" applyProtection="1"/>
    <xf numFmtId="165" fontId="11" fillId="0" borderId="0" xfId="0" applyNumberFormat="1" applyFont="1" applyProtection="1"/>
    <xf numFmtId="37" fontId="11" fillId="0" borderId="0" xfId="0" applyNumberFormat="1" applyFont="1" applyBorder="1" applyProtection="1"/>
    <xf numFmtId="37" fontId="8" fillId="0" borderId="0" xfId="0" applyNumberFormat="1" applyFont="1" applyFill="1" applyBorder="1" applyProtection="1"/>
    <xf numFmtId="37" fontId="12" fillId="0" borderId="0" xfId="0" applyNumberFormat="1" applyFont="1" applyFill="1" applyProtection="1"/>
    <xf numFmtId="37" fontId="13" fillId="0" borderId="0" xfId="0" applyNumberFormat="1" applyFont="1" applyProtection="1"/>
    <xf numFmtId="16" fontId="3" fillId="0" borderId="0" xfId="0" quotePrefix="1" applyNumberFormat="1" applyFont="1" applyAlignment="1" applyProtection="1">
      <alignment horizontal="center"/>
    </xf>
    <xf numFmtId="16" fontId="3" fillId="0" borderId="0" xfId="0" applyNumberFormat="1" applyFont="1" applyAlignment="1" applyProtection="1">
      <alignment horizontal="center"/>
    </xf>
    <xf numFmtId="37" fontId="3" fillId="0" borderId="0" xfId="0" quotePrefix="1" applyNumberFormat="1" applyFont="1" applyAlignment="1" applyProtection="1">
      <alignment horizontal="center"/>
    </xf>
    <xf numFmtId="164" fontId="3" fillId="0" borderId="0" xfId="1" applyNumberFormat="1" applyFont="1" applyFill="1" applyBorder="1" applyProtection="1"/>
    <xf numFmtId="37" fontId="3" fillId="0" borderId="0" xfId="1" applyNumberFormat="1" applyFont="1" applyProtection="1"/>
    <xf numFmtId="37" fontId="2" fillId="0" borderId="0" xfId="0" applyNumberFormat="1" applyFont="1" applyAlignment="1" applyProtection="1"/>
    <xf numFmtId="37" fontId="3" fillId="0" borderId="7" xfId="1" applyNumberFormat="1" applyFont="1" applyBorder="1" applyProtection="1"/>
    <xf numFmtId="37" fontId="3" fillId="0" borderId="7" xfId="1" applyNumberFormat="1" applyFont="1" applyFill="1" applyBorder="1" applyProtection="1"/>
    <xf numFmtId="37" fontId="3" fillId="0" borderId="8" xfId="1" applyNumberFormat="1" applyFont="1" applyFill="1" applyBorder="1" applyProtection="1"/>
    <xf numFmtId="164" fontId="3" fillId="0" borderId="0" xfId="1" applyNumberFormat="1" applyFont="1" applyFill="1" applyProtection="1"/>
    <xf numFmtId="37" fontId="3" fillId="0" borderId="7" xfId="0" applyNumberFormat="1" applyFont="1" applyFill="1" applyBorder="1" applyProtection="1"/>
    <xf numFmtId="37" fontId="3" fillId="0" borderId="0" xfId="0" applyNumberFormat="1" applyFont="1" applyFill="1" applyAlignment="1" applyProtection="1"/>
    <xf numFmtId="37" fontId="2" fillId="0" borderId="0" xfId="0" applyNumberFormat="1" applyFont="1" applyFill="1" applyAlignment="1" applyProtection="1">
      <alignment horizontal="left" wrapText="1"/>
    </xf>
    <xf numFmtId="165" fontId="3" fillId="0" borderId="9" xfId="1" applyNumberFormat="1" applyFont="1" applyFill="1" applyBorder="1" applyProtection="1"/>
    <xf numFmtId="165" fontId="3" fillId="0" borderId="0" xfId="1" applyNumberFormat="1" applyFont="1" applyFill="1" applyProtection="1"/>
    <xf numFmtId="37" fontId="12" fillId="0" borderId="0" xfId="0" applyNumberFormat="1" applyFont="1" applyProtection="1"/>
    <xf numFmtId="37" fontId="3" fillId="0" borderId="0" xfId="1" applyNumberFormat="1" applyFont="1" applyFill="1" applyAlignment="1" applyProtection="1">
      <alignment horizontal="center"/>
    </xf>
    <xf numFmtId="37" fontId="3" fillId="0" borderId="0" xfId="1" applyNumberFormat="1" applyFont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0" xfId="1" applyNumberFormat="1" applyFont="1" applyAlignment="1" applyProtection="1">
      <alignment horizontal="center"/>
    </xf>
    <xf numFmtId="15" fontId="3" fillId="0" borderId="0" xfId="1" quotePrefix="1" applyNumberFormat="1" applyFont="1" applyFill="1" applyAlignment="1" applyProtection="1">
      <alignment horizontal="center"/>
    </xf>
    <xf numFmtId="15" fontId="3" fillId="0" borderId="0" xfId="1" applyNumberFormat="1" applyFont="1" applyAlignment="1" applyProtection="1">
      <alignment horizontal="center"/>
    </xf>
    <xf numFmtId="37" fontId="2" fillId="0" borderId="0" xfId="1" applyNumberFormat="1" applyFont="1" applyFill="1" applyBorder="1" applyProtection="1"/>
    <xf numFmtId="43" fontId="3" fillId="0" borderId="0" xfId="1" applyFont="1" applyFill="1" applyProtection="1"/>
    <xf numFmtId="43" fontId="3" fillId="0" borderId="0" xfId="1" applyFont="1" applyBorder="1" applyProtection="1"/>
    <xf numFmtId="37" fontId="3" fillId="0" borderId="0" xfId="0" applyNumberFormat="1" applyFont="1" applyAlignment="1" applyProtection="1">
      <alignment horizontal="right"/>
    </xf>
    <xf numFmtId="37" fontId="8" fillId="0" borderId="10" xfId="0" applyNumberFormat="1" applyFont="1" applyBorder="1" applyAlignment="1" applyProtection="1">
      <alignment horizontal="center"/>
    </xf>
    <xf numFmtId="37" fontId="8" fillId="0" borderId="7" xfId="0" applyNumberFormat="1" applyFont="1" applyBorder="1" applyAlignment="1" applyProtection="1">
      <alignment horizontal="center"/>
    </xf>
    <xf numFmtId="37" fontId="8" fillId="0" borderId="11" xfId="0" applyNumberFormat="1" applyFont="1" applyBorder="1" applyAlignment="1" applyProtection="1">
      <alignment horizontal="center"/>
    </xf>
    <xf numFmtId="37" fontId="3" fillId="0" borderId="12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3" fillId="0" borderId="10" xfId="0" applyNumberFormat="1" applyFont="1" applyBorder="1" applyAlignment="1" applyProtection="1">
      <alignment horizontal="center"/>
    </xf>
    <xf numFmtId="37" fontId="3" fillId="0" borderId="7" xfId="0" applyNumberFormat="1" applyFont="1" applyBorder="1" applyAlignment="1" applyProtection="1">
      <alignment horizontal="center"/>
    </xf>
    <xf numFmtId="37" fontId="3" fillId="0" borderId="11" xfId="0" applyNumberFormat="1" applyFont="1" applyBorder="1" applyAlignment="1" applyProtection="1">
      <alignment horizontal="center"/>
    </xf>
    <xf numFmtId="37" fontId="3" fillId="0" borderId="13" xfId="0" applyNumberFormat="1" applyFont="1" applyBorder="1" applyAlignment="1" applyProtection="1">
      <alignment horizontal="right"/>
    </xf>
    <xf numFmtId="37" fontId="3" fillId="0" borderId="13" xfId="0" applyNumberFormat="1" applyFont="1" applyBorder="1" applyProtection="1"/>
    <xf numFmtId="37" fontId="3" fillId="0" borderId="0" xfId="0" applyNumberFormat="1" applyFont="1" applyAlignment="1" applyProtection="1">
      <alignment horizontal="center"/>
    </xf>
    <xf numFmtId="37" fontId="3" fillId="0" borderId="0" xfId="0" applyNumberFormat="1" applyFont="1" applyAlignment="1" applyProtection="1">
      <alignment horizontal="center" vertical="center"/>
    </xf>
    <xf numFmtId="37" fontId="3" fillId="0" borderId="0" xfId="0" applyNumberFormat="1" applyFont="1" applyAlignment="1" applyProtection="1">
      <alignment horizontal="center" vertical="center" wrapText="1"/>
    </xf>
    <xf numFmtId="37" fontId="3" fillId="0" borderId="3" xfId="0" quotePrefix="1" applyNumberFormat="1" applyFont="1" applyBorder="1" applyProtection="1"/>
    <xf numFmtId="164" fontId="3" fillId="0" borderId="0" xfId="1" applyNumberFormat="1" applyFont="1" applyAlignment="1" applyProtection="1">
      <alignment horizontal="right"/>
    </xf>
    <xf numFmtId="37" fontId="3" fillId="0" borderId="0" xfId="0" applyNumberFormat="1" applyFont="1" applyAlignment="1" applyProtection="1">
      <alignment wrapText="1"/>
    </xf>
    <xf numFmtId="164" fontId="3" fillId="0" borderId="8" xfId="1" applyNumberFormat="1" applyFont="1" applyBorder="1" applyProtection="1"/>
    <xf numFmtId="43" fontId="3" fillId="0" borderId="0" xfId="1" applyFont="1" applyProtection="1"/>
    <xf numFmtId="164" fontId="3" fillId="0" borderId="0" xfId="1" applyNumberFormat="1" applyFont="1" applyAlignment="1" applyProtection="1">
      <alignment horizontal="center"/>
    </xf>
    <xf numFmtId="164" fontId="3" fillId="0" borderId="4" xfId="1" applyNumberFormat="1" applyFont="1" applyBorder="1" applyProtection="1"/>
    <xf numFmtId="37" fontId="3" fillId="0" borderId="0" xfId="1" applyNumberFormat="1" applyFont="1" applyAlignment="1" applyProtection="1">
      <alignment horizontal="right"/>
    </xf>
    <xf numFmtId="37" fontId="3" fillId="0" borderId="0" xfId="0" applyNumberFormat="1" applyFont="1" applyBorder="1" applyAlignment="1" applyProtection="1">
      <alignment horizontal="right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et'g%20Paper%20-%20Q4FY'12-%20PWah-30Aug2012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-1(B)"/>
      <sheetName val="Detail-1(FY12)"/>
      <sheetName val="Ttl Sum-Q1"/>
      <sheetName val="KFI"/>
      <sheetName val="CIS"/>
      <sheetName val="CBS"/>
      <sheetName val="CCF"/>
      <sheetName val="CCIE"/>
      <sheetName val="Q2-Accum"/>
      <sheetName val="BudQ3"/>
      <sheetName val="BS-June'12"/>
      <sheetName val="Ttl sum-Q4Accum"/>
      <sheetName val="Ttl Sum-Q3"/>
      <sheetName val="FFC-Bud"/>
      <sheetName val="Bud-OptA"/>
      <sheetName val="Var-Q2Acc(CY Vs PY)"/>
      <sheetName val="Var-Q2(CY Vs PY)"/>
      <sheetName val="Q2 Vs Q1"/>
      <sheetName val="Bud-OptB"/>
      <sheetName val="Details(A)Q4"/>
      <sheetName val="Details (B)Q4"/>
      <sheetName val="Q4vsQ3"/>
      <sheetName val="Details(A)Q3"/>
      <sheetName val="Q2"/>
      <sheetName val="2012vs2011(Q4)"/>
      <sheetName val="2012vs2011"/>
      <sheetName val="2011"/>
    </sheetNames>
    <sheetDataSet>
      <sheetData sheetId="0"/>
      <sheetData sheetId="1"/>
      <sheetData sheetId="2"/>
      <sheetData sheetId="3">
        <row r="30">
          <cell r="C30">
            <v>0.71220000000000006</v>
          </cell>
          <cell r="D30">
            <v>0.69469999999999998</v>
          </cell>
        </row>
      </sheetData>
      <sheetData sheetId="4">
        <row r="16">
          <cell r="C16">
            <v>9981</v>
          </cell>
          <cell r="E16">
            <v>9880</v>
          </cell>
          <cell r="G16">
            <v>36835</v>
          </cell>
          <cell r="I16">
            <v>35504</v>
          </cell>
        </row>
        <row r="34">
          <cell r="C34">
            <v>3551</v>
          </cell>
          <cell r="E34">
            <v>353</v>
          </cell>
          <cell r="G34">
            <v>5927</v>
          </cell>
          <cell r="I34">
            <v>7334</v>
          </cell>
        </row>
        <row r="38">
          <cell r="C38">
            <v>1854</v>
          </cell>
          <cell r="E38">
            <v>5202</v>
          </cell>
          <cell r="G38">
            <v>3733</v>
          </cell>
          <cell r="I38">
            <v>11716</v>
          </cell>
        </row>
        <row r="47">
          <cell r="C47">
            <v>1810</v>
          </cell>
          <cell r="E47">
            <v>5056</v>
          </cell>
          <cell r="G47">
            <v>3409</v>
          </cell>
          <cell r="I47">
            <v>11138</v>
          </cell>
        </row>
        <row r="49">
          <cell r="G49">
            <v>324</v>
          </cell>
        </row>
        <row r="53">
          <cell r="C53">
            <v>0.93</v>
          </cell>
          <cell r="E53">
            <v>2.59</v>
          </cell>
          <cell r="G53">
            <v>1.75</v>
          </cell>
          <cell r="I53">
            <v>5.71</v>
          </cell>
        </row>
        <row r="55">
          <cell r="C55">
            <v>0.85</v>
          </cell>
          <cell r="E55">
            <v>2.4300000000000002</v>
          </cell>
          <cell r="G55">
            <v>1.6</v>
          </cell>
          <cell r="I55">
            <v>5.36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workbookViewId="0">
      <selection activeCell="I18" sqref="I18"/>
    </sheetView>
  </sheetViews>
  <sheetFormatPr defaultRowHeight="12.75" x14ac:dyDescent="0.2"/>
  <cols>
    <col min="1" max="1" width="2.85546875" style="2" customWidth="1"/>
    <col min="2" max="2" width="31.42578125" style="2" customWidth="1"/>
    <col min="3" max="3" width="15" style="2" customWidth="1"/>
    <col min="4" max="4" width="14.85546875" style="2" customWidth="1"/>
    <col min="5" max="5" width="12.7109375" style="2" bestFit="1" customWidth="1"/>
    <col min="6" max="6" width="12.42578125" style="2" bestFit="1" customWidth="1"/>
    <col min="7" max="7" width="1.7109375" style="2" customWidth="1"/>
    <col min="8" max="256" width="9.140625" style="3"/>
    <col min="257" max="257" width="2.85546875" style="3" customWidth="1"/>
    <col min="258" max="258" width="31.42578125" style="3" customWidth="1"/>
    <col min="259" max="259" width="15" style="3" customWidth="1"/>
    <col min="260" max="260" width="14.85546875" style="3" customWidth="1"/>
    <col min="261" max="261" width="12.7109375" style="3" bestFit="1" customWidth="1"/>
    <col min="262" max="262" width="12.42578125" style="3" bestFit="1" customWidth="1"/>
    <col min="263" max="263" width="1.7109375" style="3" customWidth="1"/>
    <col min="264" max="512" width="9.140625" style="3"/>
    <col min="513" max="513" width="2.85546875" style="3" customWidth="1"/>
    <col min="514" max="514" width="31.42578125" style="3" customWidth="1"/>
    <col min="515" max="515" width="15" style="3" customWidth="1"/>
    <col min="516" max="516" width="14.85546875" style="3" customWidth="1"/>
    <col min="517" max="517" width="12.7109375" style="3" bestFit="1" customWidth="1"/>
    <col min="518" max="518" width="12.42578125" style="3" bestFit="1" customWidth="1"/>
    <col min="519" max="519" width="1.7109375" style="3" customWidth="1"/>
    <col min="520" max="768" width="9.140625" style="3"/>
    <col min="769" max="769" width="2.85546875" style="3" customWidth="1"/>
    <col min="770" max="770" width="31.42578125" style="3" customWidth="1"/>
    <col min="771" max="771" width="15" style="3" customWidth="1"/>
    <col min="772" max="772" width="14.85546875" style="3" customWidth="1"/>
    <col min="773" max="773" width="12.7109375" style="3" bestFit="1" customWidth="1"/>
    <col min="774" max="774" width="12.42578125" style="3" bestFit="1" customWidth="1"/>
    <col min="775" max="775" width="1.7109375" style="3" customWidth="1"/>
    <col min="776" max="1024" width="9.140625" style="3"/>
    <col min="1025" max="1025" width="2.85546875" style="3" customWidth="1"/>
    <col min="1026" max="1026" width="31.42578125" style="3" customWidth="1"/>
    <col min="1027" max="1027" width="15" style="3" customWidth="1"/>
    <col min="1028" max="1028" width="14.85546875" style="3" customWidth="1"/>
    <col min="1029" max="1029" width="12.7109375" style="3" bestFit="1" customWidth="1"/>
    <col min="1030" max="1030" width="12.42578125" style="3" bestFit="1" customWidth="1"/>
    <col min="1031" max="1031" width="1.7109375" style="3" customWidth="1"/>
    <col min="1032" max="1280" width="9.140625" style="3"/>
    <col min="1281" max="1281" width="2.85546875" style="3" customWidth="1"/>
    <col min="1282" max="1282" width="31.42578125" style="3" customWidth="1"/>
    <col min="1283" max="1283" width="15" style="3" customWidth="1"/>
    <col min="1284" max="1284" width="14.85546875" style="3" customWidth="1"/>
    <col min="1285" max="1285" width="12.7109375" style="3" bestFit="1" customWidth="1"/>
    <col min="1286" max="1286" width="12.42578125" style="3" bestFit="1" customWidth="1"/>
    <col min="1287" max="1287" width="1.7109375" style="3" customWidth="1"/>
    <col min="1288" max="1536" width="9.140625" style="3"/>
    <col min="1537" max="1537" width="2.85546875" style="3" customWidth="1"/>
    <col min="1538" max="1538" width="31.42578125" style="3" customWidth="1"/>
    <col min="1539" max="1539" width="15" style="3" customWidth="1"/>
    <col min="1540" max="1540" width="14.85546875" style="3" customWidth="1"/>
    <col min="1541" max="1541" width="12.7109375" style="3" bestFit="1" customWidth="1"/>
    <col min="1542" max="1542" width="12.42578125" style="3" bestFit="1" customWidth="1"/>
    <col min="1543" max="1543" width="1.7109375" style="3" customWidth="1"/>
    <col min="1544" max="1792" width="9.140625" style="3"/>
    <col min="1793" max="1793" width="2.85546875" style="3" customWidth="1"/>
    <col min="1794" max="1794" width="31.42578125" style="3" customWidth="1"/>
    <col min="1795" max="1795" width="15" style="3" customWidth="1"/>
    <col min="1796" max="1796" width="14.85546875" style="3" customWidth="1"/>
    <col min="1797" max="1797" width="12.7109375" style="3" bestFit="1" customWidth="1"/>
    <col min="1798" max="1798" width="12.42578125" style="3" bestFit="1" customWidth="1"/>
    <col min="1799" max="1799" width="1.7109375" style="3" customWidth="1"/>
    <col min="1800" max="2048" width="9.140625" style="3"/>
    <col min="2049" max="2049" width="2.85546875" style="3" customWidth="1"/>
    <col min="2050" max="2050" width="31.42578125" style="3" customWidth="1"/>
    <col min="2051" max="2051" width="15" style="3" customWidth="1"/>
    <col min="2052" max="2052" width="14.85546875" style="3" customWidth="1"/>
    <col min="2053" max="2053" width="12.7109375" style="3" bestFit="1" customWidth="1"/>
    <col min="2054" max="2054" width="12.42578125" style="3" bestFit="1" customWidth="1"/>
    <col min="2055" max="2055" width="1.7109375" style="3" customWidth="1"/>
    <col min="2056" max="2304" width="9.140625" style="3"/>
    <col min="2305" max="2305" width="2.85546875" style="3" customWidth="1"/>
    <col min="2306" max="2306" width="31.42578125" style="3" customWidth="1"/>
    <col min="2307" max="2307" width="15" style="3" customWidth="1"/>
    <col min="2308" max="2308" width="14.85546875" style="3" customWidth="1"/>
    <col min="2309" max="2309" width="12.7109375" style="3" bestFit="1" customWidth="1"/>
    <col min="2310" max="2310" width="12.42578125" style="3" bestFit="1" customWidth="1"/>
    <col min="2311" max="2311" width="1.7109375" style="3" customWidth="1"/>
    <col min="2312" max="2560" width="9.140625" style="3"/>
    <col min="2561" max="2561" width="2.85546875" style="3" customWidth="1"/>
    <col min="2562" max="2562" width="31.42578125" style="3" customWidth="1"/>
    <col min="2563" max="2563" width="15" style="3" customWidth="1"/>
    <col min="2564" max="2564" width="14.85546875" style="3" customWidth="1"/>
    <col min="2565" max="2565" width="12.7109375" style="3" bestFit="1" customWidth="1"/>
    <col min="2566" max="2566" width="12.42578125" style="3" bestFit="1" customWidth="1"/>
    <col min="2567" max="2567" width="1.7109375" style="3" customWidth="1"/>
    <col min="2568" max="2816" width="9.140625" style="3"/>
    <col min="2817" max="2817" width="2.85546875" style="3" customWidth="1"/>
    <col min="2818" max="2818" width="31.42578125" style="3" customWidth="1"/>
    <col min="2819" max="2819" width="15" style="3" customWidth="1"/>
    <col min="2820" max="2820" width="14.85546875" style="3" customWidth="1"/>
    <col min="2821" max="2821" width="12.7109375" style="3" bestFit="1" customWidth="1"/>
    <col min="2822" max="2822" width="12.42578125" style="3" bestFit="1" customWidth="1"/>
    <col min="2823" max="2823" width="1.7109375" style="3" customWidth="1"/>
    <col min="2824" max="3072" width="9.140625" style="3"/>
    <col min="3073" max="3073" width="2.85546875" style="3" customWidth="1"/>
    <col min="3074" max="3074" width="31.42578125" style="3" customWidth="1"/>
    <col min="3075" max="3075" width="15" style="3" customWidth="1"/>
    <col min="3076" max="3076" width="14.85546875" style="3" customWidth="1"/>
    <col min="3077" max="3077" width="12.7109375" style="3" bestFit="1" customWidth="1"/>
    <col min="3078" max="3078" width="12.42578125" style="3" bestFit="1" customWidth="1"/>
    <col min="3079" max="3079" width="1.7109375" style="3" customWidth="1"/>
    <col min="3080" max="3328" width="9.140625" style="3"/>
    <col min="3329" max="3329" width="2.85546875" style="3" customWidth="1"/>
    <col min="3330" max="3330" width="31.42578125" style="3" customWidth="1"/>
    <col min="3331" max="3331" width="15" style="3" customWidth="1"/>
    <col min="3332" max="3332" width="14.85546875" style="3" customWidth="1"/>
    <col min="3333" max="3333" width="12.7109375" style="3" bestFit="1" customWidth="1"/>
    <col min="3334" max="3334" width="12.42578125" style="3" bestFit="1" customWidth="1"/>
    <col min="3335" max="3335" width="1.7109375" style="3" customWidth="1"/>
    <col min="3336" max="3584" width="9.140625" style="3"/>
    <col min="3585" max="3585" width="2.85546875" style="3" customWidth="1"/>
    <col min="3586" max="3586" width="31.42578125" style="3" customWidth="1"/>
    <col min="3587" max="3587" width="15" style="3" customWidth="1"/>
    <col min="3588" max="3588" width="14.85546875" style="3" customWidth="1"/>
    <col min="3589" max="3589" width="12.7109375" style="3" bestFit="1" customWidth="1"/>
    <col min="3590" max="3590" width="12.42578125" style="3" bestFit="1" customWidth="1"/>
    <col min="3591" max="3591" width="1.7109375" style="3" customWidth="1"/>
    <col min="3592" max="3840" width="9.140625" style="3"/>
    <col min="3841" max="3841" width="2.85546875" style="3" customWidth="1"/>
    <col min="3842" max="3842" width="31.42578125" style="3" customWidth="1"/>
    <col min="3843" max="3843" width="15" style="3" customWidth="1"/>
    <col min="3844" max="3844" width="14.85546875" style="3" customWidth="1"/>
    <col min="3845" max="3845" width="12.7109375" style="3" bestFit="1" customWidth="1"/>
    <col min="3846" max="3846" width="12.42578125" style="3" bestFit="1" customWidth="1"/>
    <col min="3847" max="3847" width="1.7109375" style="3" customWidth="1"/>
    <col min="3848" max="4096" width="9.140625" style="3"/>
    <col min="4097" max="4097" width="2.85546875" style="3" customWidth="1"/>
    <col min="4098" max="4098" width="31.42578125" style="3" customWidth="1"/>
    <col min="4099" max="4099" width="15" style="3" customWidth="1"/>
    <col min="4100" max="4100" width="14.85546875" style="3" customWidth="1"/>
    <col min="4101" max="4101" width="12.7109375" style="3" bestFit="1" customWidth="1"/>
    <col min="4102" max="4102" width="12.42578125" style="3" bestFit="1" customWidth="1"/>
    <col min="4103" max="4103" width="1.7109375" style="3" customWidth="1"/>
    <col min="4104" max="4352" width="9.140625" style="3"/>
    <col min="4353" max="4353" width="2.85546875" style="3" customWidth="1"/>
    <col min="4354" max="4354" width="31.42578125" style="3" customWidth="1"/>
    <col min="4355" max="4355" width="15" style="3" customWidth="1"/>
    <col min="4356" max="4356" width="14.85546875" style="3" customWidth="1"/>
    <col min="4357" max="4357" width="12.7109375" style="3" bestFit="1" customWidth="1"/>
    <col min="4358" max="4358" width="12.42578125" style="3" bestFit="1" customWidth="1"/>
    <col min="4359" max="4359" width="1.7109375" style="3" customWidth="1"/>
    <col min="4360" max="4608" width="9.140625" style="3"/>
    <col min="4609" max="4609" width="2.85546875" style="3" customWidth="1"/>
    <col min="4610" max="4610" width="31.42578125" style="3" customWidth="1"/>
    <col min="4611" max="4611" width="15" style="3" customWidth="1"/>
    <col min="4612" max="4612" width="14.85546875" style="3" customWidth="1"/>
    <col min="4613" max="4613" width="12.7109375" style="3" bestFit="1" customWidth="1"/>
    <col min="4614" max="4614" width="12.42578125" style="3" bestFit="1" customWidth="1"/>
    <col min="4615" max="4615" width="1.7109375" style="3" customWidth="1"/>
    <col min="4616" max="4864" width="9.140625" style="3"/>
    <col min="4865" max="4865" width="2.85546875" style="3" customWidth="1"/>
    <col min="4866" max="4866" width="31.42578125" style="3" customWidth="1"/>
    <col min="4867" max="4867" width="15" style="3" customWidth="1"/>
    <col min="4868" max="4868" width="14.85546875" style="3" customWidth="1"/>
    <col min="4869" max="4869" width="12.7109375" style="3" bestFit="1" customWidth="1"/>
    <col min="4870" max="4870" width="12.42578125" style="3" bestFit="1" customWidth="1"/>
    <col min="4871" max="4871" width="1.7109375" style="3" customWidth="1"/>
    <col min="4872" max="5120" width="9.140625" style="3"/>
    <col min="5121" max="5121" width="2.85546875" style="3" customWidth="1"/>
    <col min="5122" max="5122" width="31.42578125" style="3" customWidth="1"/>
    <col min="5123" max="5123" width="15" style="3" customWidth="1"/>
    <col min="5124" max="5124" width="14.85546875" style="3" customWidth="1"/>
    <col min="5125" max="5125" width="12.7109375" style="3" bestFit="1" customWidth="1"/>
    <col min="5126" max="5126" width="12.42578125" style="3" bestFit="1" customWidth="1"/>
    <col min="5127" max="5127" width="1.7109375" style="3" customWidth="1"/>
    <col min="5128" max="5376" width="9.140625" style="3"/>
    <col min="5377" max="5377" width="2.85546875" style="3" customWidth="1"/>
    <col min="5378" max="5378" width="31.42578125" style="3" customWidth="1"/>
    <col min="5379" max="5379" width="15" style="3" customWidth="1"/>
    <col min="5380" max="5380" width="14.85546875" style="3" customWidth="1"/>
    <col min="5381" max="5381" width="12.7109375" style="3" bestFit="1" customWidth="1"/>
    <col min="5382" max="5382" width="12.42578125" style="3" bestFit="1" customWidth="1"/>
    <col min="5383" max="5383" width="1.7109375" style="3" customWidth="1"/>
    <col min="5384" max="5632" width="9.140625" style="3"/>
    <col min="5633" max="5633" width="2.85546875" style="3" customWidth="1"/>
    <col min="5634" max="5634" width="31.42578125" style="3" customWidth="1"/>
    <col min="5635" max="5635" width="15" style="3" customWidth="1"/>
    <col min="5636" max="5636" width="14.85546875" style="3" customWidth="1"/>
    <col min="5637" max="5637" width="12.7109375" style="3" bestFit="1" customWidth="1"/>
    <col min="5638" max="5638" width="12.42578125" style="3" bestFit="1" customWidth="1"/>
    <col min="5639" max="5639" width="1.7109375" style="3" customWidth="1"/>
    <col min="5640" max="5888" width="9.140625" style="3"/>
    <col min="5889" max="5889" width="2.85546875" style="3" customWidth="1"/>
    <col min="5890" max="5890" width="31.42578125" style="3" customWidth="1"/>
    <col min="5891" max="5891" width="15" style="3" customWidth="1"/>
    <col min="5892" max="5892" width="14.85546875" style="3" customWidth="1"/>
    <col min="5893" max="5893" width="12.7109375" style="3" bestFit="1" customWidth="1"/>
    <col min="5894" max="5894" width="12.42578125" style="3" bestFit="1" customWidth="1"/>
    <col min="5895" max="5895" width="1.7109375" style="3" customWidth="1"/>
    <col min="5896" max="6144" width="9.140625" style="3"/>
    <col min="6145" max="6145" width="2.85546875" style="3" customWidth="1"/>
    <col min="6146" max="6146" width="31.42578125" style="3" customWidth="1"/>
    <col min="6147" max="6147" width="15" style="3" customWidth="1"/>
    <col min="6148" max="6148" width="14.85546875" style="3" customWidth="1"/>
    <col min="6149" max="6149" width="12.7109375" style="3" bestFit="1" customWidth="1"/>
    <col min="6150" max="6150" width="12.42578125" style="3" bestFit="1" customWidth="1"/>
    <col min="6151" max="6151" width="1.7109375" style="3" customWidth="1"/>
    <col min="6152" max="6400" width="9.140625" style="3"/>
    <col min="6401" max="6401" width="2.85546875" style="3" customWidth="1"/>
    <col min="6402" max="6402" width="31.42578125" style="3" customWidth="1"/>
    <col min="6403" max="6403" width="15" style="3" customWidth="1"/>
    <col min="6404" max="6404" width="14.85546875" style="3" customWidth="1"/>
    <col min="6405" max="6405" width="12.7109375" style="3" bestFit="1" customWidth="1"/>
    <col min="6406" max="6406" width="12.42578125" style="3" bestFit="1" customWidth="1"/>
    <col min="6407" max="6407" width="1.7109375" style="3" customWidth="1"/>
    <col min="6408" max="6656" width="9.140625" style="3"/>
    <col min="6657" max="6657" width="2.85546875" style="3" customWidth="1"/>
    <col min="6658" max="6658" width="31.42578125" style="3" customWidth="1"/>
    <col min="6659" max="6659" width="15" style="3" customWidth="1"/>
    <col min="6660" max="6660" width="14.85546875" style="3" customWidth="1"/>
    <col min="6661" max="6661" width="12.7109375" style="3" bestFit="1" customWidth="1"/>
    <col min="6662" max="6662" width="12.42578125" style="3" bestFit="1" customWidth="1"/>
    <col min="6663" max="6663" width="1.7109375" style="3" customWidth="1"/>
    <col min="6664" max="6912" width="9.140625" style="3"/>
    <col min="6913" max="6913" width="2.85546875" style="3" customWidth="1"/>
    <col min="6914" max="6914" width="31.42578125" style="3" customWidth="1"/>
    <col min="6915" max="6915" width="15" style="3" customWidth="1"/>
    <col min="6916" max="6916" width="14.85546875" style="3" customWidth="1"/>
    <col min="6917" max="6917" width="12.7109375" style="3" bestFit="1" customWidth="1"/>
    <col min="6918" max="6918" width="12.42578125" style="3" bestFit="1" customWidth="1"/>
    <col min="6919" max="6919" width="1.7109375" style="3" customWidth="1"/>
    <col min="6920" max="7168" width="9.140625" style="3"/>
    <col min="7169" max="7169" width="2.85546875" style="3" customWidth="1"/>
    <col min="7170" max="7170" width="31.42578125" style="3" customWidth="1"/>
    <col min="7171" max="7171" width="15" style="3" customWidth="1"/>
    <col min="7172" max="7172" width="14.85546875" style="3" customWidth="1"/>
    <col min="7173" max="7173" width="12.7109375" style="3" bestFit="1" customWidth="1"/>
    <col min="7174" max="7174" width="12.42578125" style="3" bestFit="1" customWidth="1"/>
    <col min="7175" max="7175" width="1.7109375" style="3" customWidth="1"/>
    <col min="7176" max="7424" width="9.140625" style="3"/>
    <col min="7425" max="7425" width="2.85546875" style="3" customWidth="1"/>
    <col min="7426" max="7426" width="31.42578125" style="3" customWidth="1"/>
    <col min="7427" max="7427" width="15" style="3" customWidth="1"/>
    <col min="7428" max="7428" width="14.85546875" style="3" customWidth="1"/>
    <col min="7429" max="7429" width="12.7109375" style="3" bestFit="1" customWidth="1"/>
    <col min="7430" max="7430" width="12.42578125" style="3" bestFit="1" customWidth="1"/>
    <col min="7431" max="7431" width="1.7109375" style="3" customWidth="1"/>
    <col min="7432" max="7680" width="9.140625" style="3"/>
    <col min="7681" max="7681" width="2.85546875" style="3" customWidth="1"/>
    <col min="7682" max="7682" width="31.42578125" style="3" customWidth="1"/>
    <col min="7683" max="7683" width="15" style="3" customWidth="1"/>
    <col min="7684" max="7684" width="14.85546875" style="3" customWidth="1"/>
    <col min="7685" max="7685" width="12.7109375" style="3" bestFit="1" customWidth="1"/>
    <col min="7686" max="7686" width="12.42578125" style="3" bestFit="1" customWidth="1"/>
    <col min="7687" max="7687" width="1.7109375" style="3" customWidth="1"/>
    <col min="7688" max="7936" width="9.140625" style="3"/>
    <col min="7937" max="7937" width="2.85546875" style="3" customWidth="1"/>
    <col min="7938" max="7938" width="31.42578125" style="3" customWidth="1"/>
    <col min="7939" max="7939" width="15" style="3" customWidth="1"/>
    <col min="7940" max="7940" width="14.85546875" style="3" customWidth="1"/>
    <col min="7941" max="7941" width="12.7109375" style="3" bestFit="1" customWidth="1"/>
    <col min="7942" max="7942" width="12.42578125" style="3" bestFit="1" customWidth="1"/>
    <col min="7943" max="7943" width="1.7109375" style="3" customWidth="1"/>
    <col min="7944" max="8192" width="9.140625" style="3"/>
    <col min="8193" max="8193" width="2.85546875" style="3" customWidth="1"/>
    <col min="8194" max="8194" width="31.42578125" style="3" customWidth="1"/>
    <col min="8195" max="8195" width="15" style="3" customWidth="1"/>
    <col min="8196" max="8196" width="14.85546875" style="3" customWidth="1"/>
    <col min="8197" max="8197" width="12.7109375" style="3" bestFit="1" customWidth="1"/>
    <col min="8198" max="8198" width="12.42578125" style="3" bestFit="1" customWidth="1"/>
    <col min="8199" max="8199" width="1.7109375" style="3" customWidth="1"/>
    <col min="8200" max="8448" width="9.140625" style="3"/>
    <col min="8449" max="8449" width="2.85546875" style="3" customWidth="1"/>
    <col min="8450" max="8450" width="31.42578125" style="3" customWidth="1"/>
    <col min="8451" max="8451" width="15" style="3" customWidth="1"/>
    <col min="8452" max="8452" width="14.85546875" style="3" customWidth="1"/>
    <col min="8453" max="8453" width="12.7109375" style="3" bestFit="1" customWidth="1"/>
    <col min="8454" max="8454" width="12.42578125" style="3" bestFit="1" customWidth="1"/>
    <col min="8455" max="8455" width="1.7109375" style="3" customWidth="1"/>
    <col min="8456" max="8704" width="9.140625" style="3"/>
    <col min="8705" max="8705" width="2.85546875" style="3" customWidth="1"/>
    <col min="8706" max="8706" width="31.42578125" style="3" customWidth="1"/>
    <col min="8707" max="8707" width="15" style="3" customWidth="1"/>
    <col min="8708" max="8708" width="14.85546875" style="3" customWidth="1"/>
    <col min="8709" max="8709" width="12.7109375" style="3" bestFit="1" customWidth="1"/>
    <col min="8710" max="8710" width="12.42578125" style="3" bestFit="1" customWidth="1"/>
    <col min="8711" max="8711" width="1.7109375" style="3" customWidth="1"/>
    <col min="8712" max="8960" width="9.140625" style="3"/>
    <col min="8961" max="8961" width="2.85546875" style="3" customWidth="1"/>
    <col min="8962" max="8962" width="31.42578125" style="3" customWidth="1"/>
    <col min="8963" max="8963" width="15" style="3" customWidth="1"/>
    <col min="8964" max="8964" width="14.85546875" style="3" customWidth="1"/>
    <col min="8965" max="8965" width="12.7109375" style="3" bestFit="1" customWidth="1"/>
    <col min="8966" max="8966" width="12.42578125" style="3" bestFit="1" customWidth="1"/>
    <col min="8967" max="8967" width="1.7109375" style="3" customWidth="1"/>
    <col min="8968" max="9216" width="9.140625" style="3"/>
    <col min="9217" max="9217" width="2.85546875" style="3" customWidth="1"/>
    <col min="9218" max="9218" width="31.42578125" style="3" customWidth="1"/>
    <col min="9219" max="9219" width="15" style="3" customWidth="1"/>
    <col min="9220" max="9220" width="14.85546875" style="3" customWidth="1"/>
    <col min="9221" max="9221" width="12.7109375" style="3" bestFit="1" customWidth="1"/>
    <col min="9222" max="9222" width="12.42578125" style="3" bestFit="1" customWidth="1"/>
    <col min="9223" max="9223" width="1.7109375" style="3" customWidth="1"/>
    <col min="9224" max="9472" width="9.140625" style="3"/>
    <col min="9473" max="9473" width="2.85546875" style="3" customWidth="1"/>
    <col min="9474" max="9474" width="31.42578125" style="3" customWidth="1"/>
    <col min="9475" max="9475" width="15" style="3" customWidth="1"/>
    <col min="9476" max="9476" width="14.85546875" style="3" customWidth="1"/>
    <col min="9477" max="9477" width="12.7109375" style="3" bestFit="1" customWidth="1"/>
    <col min="9478" max="9478" width="12.42578125" style="3" bestFit="1" customWidth="1"/>
    <col min="9479" max="9479" width="1.7109375" style="3" customWidth="1"/>
    <col min="9480" max="9728" width="9.140625" style="3"/>
    <col min="9729" max="9729" width="2.85546875" style="3" customWidth="1"/>
    <col min="9730" max="9730" width="31.42578125" style="3" customWidth="1"/>
    <col min="9731" max="9731" width="15" style="3" customWidth="1"/>
    <col min="9732" max="9732" width="14.85546875" style="3" customWidth="1"/>
    <col min="9733" max="9733" width="12.7109375" style="3" bestFit="1" customWidth="1"/>
    <col min="9734" max="9734" width="12.42578125" style="3" bestFit="1" customWidth="1"/>
    <col min="9735" max="9735" width="1.7109375" style="3" customWidth="1"/>
    <col min="9736" max="9984" width="9.140625" style="3"/>
    <col min="9985" max="9985" width="2.85546875" style="3" customWidth="1"/>
    <col min="9986" max="9986" width="31.42578125" style="3" customWidth="1"/>
    <col min="9987" max="9987" width="15" style="3" customWidth="1"/>
    <col min="9988" max="9988" width="14.85546875" style="3" customWidth="1"/>
    <col min="9989" max="9989" width="12.7109375" style="3" bestFit="1" customWidth="1"/>
    <col min="9990" max="9990" width="12.42578125" style="3" bestFit="1" customWidth="1"/>
    <col min="9991" max="9991" width="1.7109375" style="3" customWidth="1"/>
    <col min="9992" max="10240" width="9.140625" style="3"/>
    <col min="10241" max="10241" width="2.85546875" style="3" customWidth="1"/>
    <col min="10242" max="10242" width="31.42578125" style="3" customWidth="1"/>
    <col min="10243" max="10243" width="15" style="3" customWidth="1"/>
    <col min="10244" max="10244" width="14.85546875" style="3" customWidth="1"/>
    <col min="10245" max="10245" width="12.7109375" style="3" bestFit="1" customWidth="1"/>
    <col min="10246" max="10246" width="12.42578125" style="3" bestFit="1" customWidth="1"/>
    <col min="10247" max="10247" width="1.7109375" style="3" customWidth="1"/>
    <col min="10248" max="10496" width="9.140625" style="3"/>
    <col min="10497" max="10497" width="2.85546875" style="3" customWidth="1"/>
    <col min="10498" max="10498" width="31.42578125" style="3" customWidth="1"/>
    <col min="10499" max="10499" width="15" style="3" customWidth="1"/>
    <col min="10500" max="10500" width="14.85546875" style="3" customWidth="1"/>
    <col min="10501" max="10501" width="12.7109375" style="3" bestFit="1" customWidth="1"/>
    <col min="10502" max="10502" width="12.42578125" style="3" bestFit="1" customWidth="1"/>
    <col min="10503" max="10503" width="1.7109375" style="3" customWidth="1"/>
    <col min="10504" max="10752" width="9.140625" style="3"/>
    <col min="10753" max="10753" width="2.85546875" style="3" customWidth="1"/>
    <col min="10754" max="10754" width="31.42578125" style="3" customWidth="1"/>
    <col min="10755" max="10755" width="15" style="3" customWidth="1"/>
    <col min="10756" max="10756" width="14.85546875" style="3" customWidth="1"/>
    <col min="10757" max="10757" width="12.7109375" style="3" bestFit="1" customWidth="1"/>
    <col min="10758" max="10758" width="12.42578125" style="3" bestFit="1" customWidth="1"/>
    <col min="10759" max="10759" width="1.7109375" style="3" customWidth="1"/>
    <col min="10760" max="11008" width="9.140625" style="3"/>
    <col min="11009" max="11009" width="2.85546875" style="3" customWidth="1"/>
    <col min="11010" max="11010" width="31.42578125" style="3" customWidth="1"/>
    <col min="11011" max="11011" width="15" style="3" customWidth="1"/>
    <col min="11012" max="11012" width="14.85546875" style="3" customWidth="1"/>
    <col min="11013" max="11013" width="12.7109375" style="3" bestFit="1" customWidth="1"/>
    <col min="11014" max="11014" width="12.42578125" style="3" bestFit="1" customWidth="1"/>
    <col min="11015" max="11015" width="1.7109375" style="3" customWidth="1"/>
    <col min="11016" max="11264" width="9.140625" style="3"/>
    <col min="11265" max="11265" width="2.85546875" style="3" customWidth="1"/>
    <col min="11266" max="11266" width="31.42578125" style="3" customWidth="1"/>
    <col min="11267" max="11267" width="15" style="3" customWidth="1"/>
    <col min="11268" max="11268" width="14.85546875" style="3" customWidth="1"/>
    <col min="11269" max="11269" width="12.7109375" style="3" bestFit="1" customWidth="1"/>
    <col min="11270" max="11270" width="12.42578125" style="3" bestFit="1" customWidth="1"/>
    <col min="11271" max="11271" width="1.7109375" style="3" customWidth="1"/>
    <col min="11272" max="11520" width="9.140625" style="3"/>
    <col min="11521" max="11521" width="2.85546875" style="3" customWidth="1"/>
    <col min="11522" max="11522" width="31.42578125" style="3" customWidth="1"/>
    <col min="11523" max="11523" width="15" style="3" customWidth="1"/>
    <col min="11524" max="11524" width="14.85546875" style="3" customWidth="1"/>
    <col min="11525" max="11525" width="12.7109375" style="3" bestFit="1" customWidth="1"/>
    <col min="11526" max="11526" width="12.42578125" style="3" bestFit="1" customWidth="1"/>
    <col min="11527" max="11527" width="1.7109375" style="3" customWidth="1"/>
    <col min="11528" max="11776" width="9.140625" style="3"/>
    <col min="11777" max="11777" width="2.85546875" style="3" customWidth="1"/>
    <col min="11778" max="11778" width="31.42578125" style="3" customWidth="1"/>
    <col min="11779" max="11779" width="15" style="3" customWidth="1"/>
    <col min="11780" max="11780" width="14.85546875" style="3" customWidth="1"/>
    <col min="11781" max="11781" width="12.7109375" style="3" bestFit="1" customWidth="1"/>
    <col min="11782" max="11782" width="12.42578125" style="3" bestFit="1" customWidth="1"/>
    <col min="11783" max="11783" width="1.7109375" style="3" customWidth="1"/>
    <col min="11784" max="12032" width="9.140625" style="3"/>
    <col min="12033" max="12033" width="2.85546875" style="3" customWidth="1"/>
    <col min="12034" max="12034" width="31.42578125" style="3" customWidth="1"/>
    <col min="12035" max="12035" width="15" style="3" customWidth="1"/>
    <col min="12036" max="12036" width="14.85546875" style="3" customWidth="1"/>
    <col min="12037" max="12037" width="12.7109375" style="3" bestFit="1" customWidth="1"/>
    <col min="12038" max="12038" width="12.42578125" style="3" bestFit="1" customWidth="1"/>
    <col min="12039" max="12039" width="1.7109375" style="3" customWidth="1"/>
    <col min="12040" max="12288" width="9.140625" style="3"/>
    <col min="12289" max="12289" width="2.85546875" style="3" customWidth="1"/>
    <col min="12290" max="12290" width="31.42578125" style="3" customWidth="1"/>
    <col min="12291" max="12291" width="15" style="3" customWidth="1"/>
    <col min="12292" max="12292" width="14.85546875" style="3" customWidth="1"/>
    <col min="12293" max="12293" width="12.7109375" style="3" bestFit="1" customWidth="1"/>
    <col min="12294" max="12294" width="12.42578125" style="3" bestFit="1" customWidth="1"/>
    <col min="12295" max="12295" width="1.7109375" style="3" customWidth="1"/>
    <col min="12296" max="12544" width="9.140625" style="3"/>
    <col min="12545" max="12545" width="2.85546875" style="3" customWidth="1"/>
    <col min="12546" max="12546" width="31.42578125" style="3" customWidth="1"/>
    <col min="12547" max="12547" width="15" style="3" customWidth="1"/>
    <col min="12548" max="12548" width="14.85546875" style="3" customWidth="1"/>
    <col min="12549" max="12549" width="12.7109375" style="3" bestFit="1" customWidth="1"/>
    <col min="12550" max="12550" width="12.42578125" style="3" bestFit="1" customWidth="1"/>
    <col min="12551" max="12551" width="1.7109375" style="3" customWidth="1"/>
    <col min="12552" max="12800" width="9.140625" style="3"/>
    <col min="12801" max="12801" width="2.85546875" style="3" customWidth="1"/>
    <col min="12802" max="12802" width="31.42578125" style="3" customWidth="1"/>
    <col min="12803" max="12803" width="15" style="3" customWidth="1"/>
    <col min="12804" max="12804" width="14.85546875" style="3" customWidth="1"/>
    <col min="12805" max="12805" width="12.7109375" style="3" bestFit="1" customWidth="1"/>
    <col min="12806" max="12806" width="12.42578125" style="3" bestFit="1" customWidth="1"/>
    <col min="12807" max="12807" width="1.7109375" style="3" customWidth="1"/>
    <col min="12808" max="13056" width="9.140625" style="3"/>
    <col min="13057" max="13057" width="2.85546875" style="3" customWidth="1"/>
    <col min="13058" max="13058" width="31.42578125" style="3" customWidth="1"/>
    <col min="13059" max="13059" width="15" style="3" customWidth="1"/>
    <col min="13060" max="13060" width="14.85546875" style="3" customWidth="1"/>
    <col min="13061" max="13061" width="12.7109375" style="3" bestFit="1" customWidth="1"/>
    <col min="13062" max="13062" width="12.42578125" style="3" bestFit="1" customWidth="1"/>
    <col min="13063" max="13063" width="1.7109375" style="3" customWidth="1"/>
    <col min="13064" max="13312" width="9.140625" style="3"/>
    <col min="13313" max="13313" width="2.85546875" style="3" customWidth="1"/>
    <col min="13314" max="13314" width="31.42578125" style="3" customWidth="1"/>
    <col min="13315" max="13315" width="15" style="3" customWidth="1"/>
    <col min="13316" max="13316" width="14.85546875" style="3" customWidth="1"/>
    <col min="13317" max="13317" width="12.7109375" style="3" bestFit="1" customWidth="1"/>
    <col min="13318" max="13318" width="12.42578125" style="3" bestFit="1" customWidth="1"/>
    <col min="13319" max="13319" width="1.7109375" style="3" customWidth="1"/>
    <col min="13320" max="13568" width="9.140625" style="3"/>
    <col min="13569" max="13569" width="2.85546875" style="3" customWidth="1"/>
    <col min="13570" max="13570" width="31.42578125" style="3" customWidth="1"/>
    <col min="13571" max="13571" width="15" style="3" customWidth="1"/>
    <col min="13572" max="13572" width="14.85546875" style="3" customWidth="1"/>
    <col min="13573" max="13573" width="12.7109375" style="3" bestFit="1" customWidth="1"/>
    <col min="13574" max="13574" width="12.42578125" style="3" bestFit="1" customWidth="1"/>
    <col min="13575" max="13575" width="1.7109375" style="3" customWidth="1"/>
    <col min="13576" max="13824" width="9.140625" style="3"/>
    <col min="13825" max="13825" width="2.85546875" style="3" customWidth="1"/>
    <col min="13826" max="13826" width="31.42578125" style="3" customWidth="1"/>
    <col min="13827" max="13827" width="15" style="3" customWidth="1"/>
    <col min="13828" max="13828" width="14.85546875" style="3" customWidth="1"/>
    <col min="13829" max="13829" width="12.7109375" style="3" bestFit="1" customWidth="1"/>
    <col min="13830" max="13830" width="12.42578125" style="3" bestFit="1" customWidth="1"/>
    <col min="13831" max="13831" width="1.7109375" style="3" customWidth="1"/>
    <col min="13832" max="14080" width="9.140625" style="3"/>
    <col min="14081" max="14081" width="2.85546875" style="3" customWidth="1"/>
    <col min="14082" max="14082" width="31.42578125" style="3" customWidth="1"/>
    <col min="14083" max="14083" width="15" style="3" customWidth="1"/>
    <col min="14084" max="14084" width="14.85546875" style="3" customWidth="1"/>
    <col min="14085" max="14085" width="12.7109375" style="3" bestFit="1" customWidth="1"/>
    <col min="14086" max="14086" width="12.42578125" style="3" bestFit="1" customWidth="1"/>
    <col min="14087" max="14087" width="1.7109375" style="3" customWidth="1"/>
    <col min="14088" max="14336" width="9.140625" style="3"/>
    <col min="14337" max="14337" width="2.85546875" style="3" customWidth="1"/>
    <col min="14338" max="14338" width="31.42578125" style="3" customWidth="1"/>
    <col min="14339" max="14339" width="15" style="3" customWidth="1"/>
    <col min="14340" max="14340" width="14.85546875" style="3" customWidth="1"/>
    <col min="14341" max="14341" width="12.7109375" style="3" bestFit="1" customWidth="1"/>
    <col min="14342" max="14342" width="12.42578125" style="3" bestFit="1" customWidth="1"/>
    <col min="14343" max="14343" width="1.7109375" style="3" customWidth="1"/>
    <col min="14344" max="14592" width="9.140625" style="3"/>
    <col min="14593" max="14593" width="2.85546875" style="3" customWidth="1"/>
    <col min="14594" max="14594" width="31.42578125" style="3" customWidth="1"/>
    <col min="14595" max="14595" width="15" style="3" customWidth="1"/>
    <col min="14596" max="14596" width="14.85546875" style="3" customWidth="1"/>
    <col min="14597" max="14597" width="12.7109375" style="3" bestFit="1" customWidth="1"/>
    <col min="14598" max="14598" width="12.42578125" style="3" bestFit="1" customWidth="1"/>
    <col min="14599" max="14599" width="1.7109375" style="3" customWidth="1"/>
    <col min="14600" max="14848" width="9.140625" style="3"/>
    <col min="14849" max="14849" width="2.85546875" style="3" customWidth="1"/>
    <col min="14850" max="14850" width="31.42578125" style="3" customWidth="1"/>
    <col min="14851" max="14851" width="15" style="3" customWidth="1"/>
    <col min="14852" max="14852" width="14.85546875" style="3" customWidth="1"/>
    <col min="14853" max="14853" width="12.7109375" style="3" bestFit="1" customWidth="1"/>
    <col min="14854" max="14854" width="12.42578125" style="3" bestFit="1" customWidth="1"/>
    <col min="14855" max="14855" width="1.7109375" style="3" customWidth="1"/>
    <col min="14856" max="15104" width="9.140625" style="3"/>
    <col min="15105" max="15105" width="2.85546875" style="3" customWidth="1"/>
    <col min="15106" max="15106" width="31.42578125" style="3" customWidth="1"/>
    <col min="15107" max="15107" width="15" style="3" customWidth="1"/>
    <col min="15108" max="15108" width="14.85546875" style="3" customWidth="1"/>
    <col min="15109" max="15109" width="12.7109375" style="3" bestFit="1" customWidth="1"/>
    <col min="15110" max="15110" width="12.42578125" style="3" bestFit="1" customWidth="1"/>
    <col min="15111" max="15111" width="1.7109375" style="3" customWidth="1"/>
    <col min="15112" max="15360" width="9.140625" style="3"/>
    <col min="15361" max="15361" width="2.85546875" style="3" customWidth="1"/>
    <col min="15362" max="15362" width="31.42578125" style="3" customWidth="1"/>
    <col min="15363" max="15363" width="15" style="3" customWidth="1"/>
    <col min="15364" max="15364" width="14.85546875" style="3" customWidth="1"/>
    <col min="15365" max="15365" width="12.7109375" style="3" bestFit="1" customWidth="1"/>
    <col min="15366" max="15366" width="12.42578125" style="3" bestFit="1" customWidth="1"/>
    <col min="15367" max="15367" width="1.7109375" style="3" customWidth="1"/>
    <col min="15368" max="15616" width="9.140625" style="3"/>
    <col min="15617" max="15617" width="2.85546875" style="3" customWidth="1"/>
    <col min="15618" max="15618" width="31.42578125" style="3" customWidth="1"/>
    <col min="15619" max="15619" width="15" style="3" customWidth="1"/>
    <col min="15620" max="15620" width="14.85546875" style="3" customWidth="1"/>
    <col min="15621" max="15621" width="12.7109375" style="3" bestFit="1" customWidth="1"/>
    <col min="15622" max="15622" width="12.42578125" style="3" bestFit="1" customWidth="1"/>
    <col min="15623" max="15623" width="1.7109375" style="3" customWidth="1"/>
    <col min="15624" max="15872" width="9.140625" style="3"/>
    <col min="15873" max="15873" width="2.85546875" style="3" customWidth="1"/>
    <col min="15874" max="15874" width="31.42578125" style="3" customWidth="1"/>
    <col min="15875" max="15875" width="15" style="3" customWidth="1"/>
    <col min="15876" max="15876" width="14.85546875" style="3" customWidth="1"/>
    <col min="15877" max="15877" width="12.7109375" style="3" bestFit="1" customWidth="1"/>
    <col min="15878" max="15878" width="12.42578125" style="3" bestFit="1" customWidth="1"/>
    <col min="15879" max="15879" width="1.7109375" style="3" customWidth="1"/>
    <col min="15880" max="16128" width="9.140625" style="3"/>
    <col min="16129" max="16129" width="2.85546875" style="3" customWidth="1"/>
    <col min="16130" max="16130" width="31.42578125" style="3" customWidth="1"/>
    <col min="16131" max="16131" width="15" style="3" customWidth="1"/>
    <col min="16132" max="16132" width="14.85546875" style="3" customWidth="1"/>
    <col min="16133" max="16133" width="12.7109375" style="3" bestFit="1" customWidth="1"/>
    <col min="16134" max="16134" width="12.42578125" style="3" bestFit="1" customWidth="1"/>
    <col min="16135" max="16135" width="1.7109375" style="3" customWidth="1"/>
    <col min="16136" max="16384" width="9.140625" style="3"/>
  </cols>
  <sheetData>
    <row r="1" spans="1:7" x14ac:dyDescent="0.2">
      <c r="A1" s="1" t="s">
        <v>0</v>
      </c>
    </row>
    <row r="2" spans="1:7" x14ac:dyDescent="0.2">
      <c r="A2" s="1" t="s">
        <v>1</v>
      </c>
    </row>
    <row r="3" spans="1:7" x14ac:dyDescent="0.2">
      <c r="A3" s="1"/>
    </row>
    <row r="4" spans="1:7" x14ac:dyDescent="0.2">
      <c r="A4" s="1" t="s">
        <v>2</v>
      </c>
    </row>
    <row r="6" spans="1:7" x14ac:dyDescent="0.2">
      <c r="A6" s="4"/>
      <c r="B6" s="4"/>
      <c r="C6" s="5" t="s">
        <v>3</v>
      </c>
      <c r="D6" s="5"/>
      <c r="E6" s="5" t="s">
        <v>4</v>
      </c>
      <c r="F6" s="5"/>
      <c r="G6" s="6"/>
    </row>
    <row r="7" spans="1:7" ht="38.25" x14ac:dyDescent="0.2">
      <c r="A7" s="7"/>
      <c r="B7" s="7"/>
      <c r="C7" s="8" t="s">
        <v>5</v>
      </c>
      <c r="D7" s="8" t="s">
        <v>6</v>
      </c>
      <c r="E7" s="8" t="s">
        <v>7</v>
      </c>
      <c r="F7" s="8" t="s">
        <v>8</v>
      </c>
      <c r="G7" s="9"/>
    </row>
    <row r="8" spans="1:7" x14ac:dyDescent="0.2">
      <c r="A8" s="4"/>
      <c r="B8" s="4"/>
      <c r="C8" s="10" t="s">
        <v>9</v>
      </c>
      <c r="D8" s="10" t="s">
        <v>10</v>
      </c>
      <c r="E8" s="10" t="str">
        <f>+C8</f>
        <v>30/6/2012</v>
      </c>
      <c r="F8" s="10" t="str">
        <f>+D8</f>
        <v>30/6/2011</v>
      </c>
      <c r="G8" s="6"/>
    </row>
    <row r="9" spans="1:7" x14ac:dyDescent="0.2">
      <c r="A9" s="4"/>
      <c r="B9" s="4"/>
      <c r="C9" s="11" t="s">
        <v>11</v>
      </c>
      <c r="D9" s="11" t="s">
        <v>11</v>
      </c>
      <c r="E9" s="11" t="s">
        <v>11</v>
      </c>
      <c r="F9" s="11" t="s">
        <v>11</v>
      </c>
      <c r="G9" s="6"/>
    </row>
    <row r="10" spans="1:7" x14ac:dyDescent="0.2">
      <c r="A10" s="4"/>
      <c r="B10" s="4"/>
      <c r="C10" s="12"/>
      <c r="D10" s="4"/>
      <c r="E10" s="4"/>
      <c r="F10" s="4"/>
      <c r="G10" s="6"/>
    </row>
    <row r="11" spans="1:7" x14ac:dyDescent="0.2">
      <c r="A11" s="4">
        <v>1</v>
      </c>
      <c r="B11" s="4" t="s">
        <v>12</v>
      </c>
      <c r="C11" s="13">
        <f>+[1]CIS!C16</f>
        <v>9981</v>
      </c>
      <c r="D11" s="13">
        <f>+[1]CIS!E16</f>
        <v>9880</v>
      </c>
      <c r="E11" s="13">
        <f>+[1]CIS!G16</f>
        <v>36835</v>
      </c>
      <c r="F11" s="13">
        <f>+[1]CIS!I16</f>
        <v>35504</v>
      </c>
      <c r="G11" s="6"/>
    </row>
    <row r="12" spans="1:7" x14ac:dyDescent="0.2">
      <c r="A12" s="4"/>
      <c r="B12" s="4"/>
      <c r="C12" s="13"/>
      <c r="D12" s="13"/>
      <c r="E12" s="13"/>
      <c r="F12" s="13"/>
      <c r="G12" s="6"/>
    </row>
    <row r="13" spans="1:7" x14ac:dyDescent="0.2">
      <c r="A13" s="4">
        <v>2</v>
      </c>
      <c r="B13" s="4" t="s">
        <v>13</v>
      </c>
      <c r="C13" s="13">
        <f>+[1]CIS!C34</f>
        <v>3551</v>
      </c>
      <c r="D13" s="13">
        <f>+[1]CIS!E34</f>
        <v>353</v>
      </c>
      <c r="E13" s="13">
        <f>+[1]CIS!G34</f>
        <v>5927</v>
      </c>
      <c r="F13" s="13">
        <f>+[1]CIS!I34</f>
        <v>7334</v>
      </c>
      <c r="G13" s="6"/>
    </row>
    <row r="14" spans="1:7" x14ac:dyDescent="0.2">
      <c r="A14" s="4"/>
      <c r="B14" s="4"/>
      <c r="C14" s="13"/>
      <c r="D14" s="13"/>
      <c r="E14" s="13"/>
      <c r="F14" s="13"/>
      <c r="G14" s="6"/>
    </row>
    <row r="15" spans="1:7" x14ac:dyDescent="0.2">
      <c r="A15" s="4">
        <v>3</v>
      </c>
      <c r="B15" s="4" t="s">
        <v>14</v>
      </c>
      <c r="C15" s="13">
        <f>+[1]CIS!C38</f>
        <v>1854</v>
      </c>
      <c r="D15" s="13">
        <f>+[1]CIS!E38</f>
        <v>5202</v>
      </c>
      <c r="E15" s="13">
        <f>+[1]CIS!G38</f>
        <v>3733</v>
      </c>
      <c r="F15" s="13">
        <f>+[1]CIS!I38</f>
        <v>11716</v>
      </c>
      <c r="G15" s="6"/>
    </row>
    <row r="16" spans="1:7" x14ac:dyDescent="0.2">
      <c r="A16" s="4"/>
      <c r="B16" s="4"/>
      <c r="C16" s="13"/>
      <c r="D16" s="13"/>
      <c r="E16" s="13"/>
      <c r="F16" s="13"/>
      <c r="G16" s="6"/>
    </row>
    <row r="17" spans="1:7" ht="25.5" x14ac:dyDescent="0.2">
      <c r="A17" s="14">
        <v>4</v>
      </c>
      <c r="B17" s="15" t="s">
        <v>15</v>
      </c>
      <c r="C17" s="16">
        <f>+[1]CIS!C47</f>
        <v>1810</v>
      </c>
      <c r="D17" s="16">
        <f>+[1]CIS!E47</f>
        <v>5056</v>
      </c>
      <c r="E17" s="16">
        <f>+[1]CIS!G47</f>
        <v>3409</v>
      </c>
      <c r="F17" s="16">
        <f>+[1]CIS!I47</f>
        <v>11138</v>
      </c>
      <c r="G17" s="17"/>
    </row>
    <row r="18" spans="1:7" x14ac:dyDescent="0.2">
      <c r="A18" s="4"/>
      <c r="B18" s="4"/>
      <c r="C18" s="13"/>
      <c r="D18" s="13"/>
      <c r="E18" s="13"/>
      <c r="F18" s="13"/>
      <c r="G18" s="6"/>
    </row>
    <row r="19" spans="1:7" x14ac:dyDescent="0.2">
      <c r="A19" s="4">
        <v>5</v>
      </c>
      <c r="B19" s="18" t="s">
        <v>16</v>
      </c>
      <c r="C19" s="19">
        <f>[1]CIS!C53</f>
        <v>0.93</v>
      </c>
      <c r="D19" s="19">
        <f>+[1]CIS!E53</f>
        <v>2.59</v>
      </c>
      <c r="E19" s="19">
        <f>[1]CIS!G53</f>
        <v>1.75</v>
      </c>
      <c r="F19" s="19">
        <f>+[1]CIS!I53</f>
        <v>5.71</v>
      </c>
      <c r="G19" s="20"/>
    </row>
    <row r="20" spans="1:7" x14ac:dyDescent="0.2">
      <c r="A20" s="4"/>
      <c r="B20" s="18"/>
      <c r="C20" s="19"/>
      <c r="D20" s="19"/>
      <c r="E20" s="19"/>
      <c r="F20" s="19"/>
      <c r="G20" s="20"/>
    </row>
    <row r="21" spans="1:7" x14ac:dyDescent="0.2">
      <c r="A21" s="4">
        <v>6</v>
      </c>
      <c r="B21" s="18" t="s">
        <v>17</v>
      </c>
      <c r="C21" s="19">
        <f>[1]CIS!C55</f>
        <v>0.85</v>
      </c>
      <c r="D21" s="19">
        <f>[1]CIS!E55</f>
        <v>2.4300000000000002</v>
      </c>
      <c r="E21" s="19">
        <f>[1]CIS!G55</f>
        <v>1.6</v>
      </c>
      <c r="F21" s="19">
        <f>[1]CIS!I55</f>
        <v>5.36</v>
      </c>
      <c r="G21" s="20"/>
    </row>
    <row r="22" spans="1:7" x14ac:dyDescent="0.2">
      <c r="A22" s="4"/>
      <c r="B22" s="4"/>
      <c r="C22" s="19"/>
      <c r="D22" s="19"/>
      <c r="E22" s="19"/>
      <c r="F22" s="19"/>
      <c r="G22" s="6"/>
    </row>
    <row r="23" spans="1:7" x14ac:dyDescent="0.2">
      <c r="A23" s="4">
        <v>7</v>
      </c>
      <c r="B23" s="18" t="s">
        <v>18</v>
      </c>
      <c r="C23" s="18">
        <v>0</v>
      </c>
      <c r="D23" s="18">
        <v>0</v>
      </c>
      <c r="E23" s="18">
        <v>0</v>
      </c>
      <c r="F23" s="18">
        <v>0</v>
      </c>
      <c r="G23" s="20"/>
    </row>
    <row r="27" spans="1:7" ht="38.25" x14ac:dyDescent="0.2">
      <c r="A27" s="11"/>
      <c r="B27" s="11"/>
      <c r="C27" s="21" t="s">
        <v>19</v>
      </c>
      <c r="D27" s="21" t="s">
        <v>20</v>
      </c>
      <c r="E27" s="22"/>
      <c r="F27" s="22"/>
      <c r="G27" s="22"/>
    </row>
    <row r="28" spans="1:7" x14ac:dyDescent="0.2">
      <c r="A28" s="4"/>
      <c r="B28" s="4"/>
      <c r="C28" s="4"/>
      <c r="D28" s="4"/>
      <c r="E28" s="23"/>
      <c r="F28" s="23"/>
      <c r="G28" s="23"/>
    </row>
    <row r="29" spans="1:7" x14ac:dyDescent="0.2">
      <c r="A29" s="4"/>
      <c r="B29" s="4"/>
      <c r="C29" s="4"/>
      <c r="D29" s="4"/>
      <c r="E29" s="23"/>
      <c r="F29" s="23"/>
      <c r="G29" s="23"/>
    </row>
    <row r="30" spans="1:7" ht="25.5" x14ac:dyDescent="0.2">
      <c r="A30" s="14">
        <v>8</v>
      </c>
      <c r="B30" s="15" t="s">
        <v>21</v>
      </c>
      <c r="C30" s="24">
        <v>0.71220000000000006</v>
      </c>
      <c r="D30" s="24">
        <v>0.69469999999999998</v>
      </c>
      <c r="E30" s="25"/>
      <c r="F30" s="25"/>
      <c r="G30" s="25"/>
    </row>
    <row r="31" spans="1:7" x14ac:dyDescent="0.2">
      <c r="G31" s="23"/>
    </row>
    <row r="34" spans="1:7" x14ac:dyDescent="0.2">
      <c r="A34" s="1" t="s">
        <v>22</v>
      </c>
    </row>
    <row r="35" spans="1:7" x14ac:dyDescent="0.2">
      <c r="G35" s="23"/>
    </row>
    <row r="36" spans="1:7" x14ac:dyDescent="0.2">
      <c r="A36" s="4"/>
      <c r="B36" s="4"/>
      <c r="C36" s="5" t="s">
        <v>3</v>
      </c>
      <c r="D36" s="5"/>
      <c r="E36" s="5" t="s">
        <v>4</v>
      </c>
      <c r="F36" s="5"/>
      <c r="G36" s="6"/>
    </row>
    <row r="37" spans="1:7" ht="38.25" x14ac:dyDescent="0.2">
      <c r="A37" s="7"/>
      <c r="B37" s="7"/>
      <c r="C37" s="8" t="s">
        <v>5</v>
      </c>
      <c r="D37" s="8" t="s">
        <v>6</v>
      </c>
      <c r="E37" s="8" t="s">
        <v>7</v>
      </c>
      <c r="F37" s="8" t="s">
        <v>8</v>
      </c>
      <c r="G37" s="9"/>
    </row>
    <row r="38" spans="1:7" x14ac:dyDescent="0.2">
      <c r="A38" s="4"/>
      <c r="B38" s="4"/>
      <c r="C38" s="26" t="str">
        <f>+C8</f>
        <v>30/6/2012</v>
      </c>
      <c r="D38" s="26" t="str">
        <f>+D8</f>
        <v>30/6/2011</v>
      </c>
      <c r="E38" s="26" t="str">
        <f>+E8</f>
        <v>30/6/2012</v>
      </c>
      <c r="F38" s="26" t="str">
        <f>+F8</f>
        <v>30/6/2011</v>
      </c>
      <c r="G38" s="6"/>
    </row>
    <row r="39" spans="1:7" x14ac:dyDescent="0.2">
      <c r="A39" s="4"/>
      <c r="B39" s="4"/>
      <c r="C39" s="11" t="s">
        <v>11</v>
      </c>
      <c r="D39" s="11" t="s">
        <v>11</v>
      </c>
      <c r="E39" s="11" t="s">
        <v>11</v>
      </c>
      <c r="F39" s="11" t="s">
        <v>11</v>
      </c>
      <c r="G39" s="6"/>
    </row>
    <row r="40" spans="1:7" hidden="1" x14ac:dyDescent="0.2">
      <c r="A40" s="4"/>
      <c r="B40" s="4"/>
      <c r="C40" s="4"/>
      <c r="D40" s="4"/>
      <c r="E40" s="4"/>
      <c r="F40" s="4"/>
      <c r="G40" s="6"/>
    </row>
    <row r="41" spans="1:7" hidden="1" x14ac:dyDescent="0.2">
      <c r="A41" s="27"/>
      <c r="B41" s="27" t="s">
        <v>23</v>
      </c>
      <c r="C41" s="27"/>
      <c r="D41" s="27"/>
      <c r="E41" s="27"/>
      <c r="F41" s="27"/>
      <c r="G41" s="28"/>
    </row>
    <row r="42" spans="1:7" x14ac:dyDescent="0.2">
      <c r="A42" s="4"/>
      <c r="B42" s="4"/>
      <c r="C42" s="4"/>
      <c r="D42" s="4"/>
      <c r="E42" s="4"/>
      <c r="F42" s="4"/>
      <c r="G42" s="6"/>
    </row>
    <row r="43" spans="1:7" x14ac:dyDescent="0.2">
      <c r="A43" s="4">
        <v>1</v>
      </c>
      <c r="B43" s="4" t="s">
        <v>24</v>
      </c>
      <c r="C43" s="4">
        <v>138</v>
      </c>
      <c r="D43" s="4">
        <v>49</v>
      </c>
      <c r="E43" s="4">
        <v>298</v>
      </c>
      <c r="F43" s="4">
        <v>272</v>
      </c>
      <c r="G43" s="6"/>
    </row>
    <row r="44" spans="1:7" x14ac:dyDescent="0.2">
      <c r="A44" s="4"/>
      <c r="B44" s="4"/>
      <c r="C44" s="4"/>
      <c r="D44" s="4"/>
      <c r="E44" s="4"/>
      <c r="F44" s="4"/>
      <c r="G44" s="6"/>
    </row>
    <row r="45" spans="1:7" x14ac:dyDescent="0.2">
      <c r="A45" s="4">
        <v>2</v>
      </c>
      <c r="B45" s="4" t="s">
        <v>25</v>
      </c>
      <c r="C45" s="4">
        <v>-79</v>
      </c>
      <c r="D45" s="4">
        <v>-82</v>
      </c>
      <c r="E45" s="4">
        <v>-284</v>
      </c>
      <c r="F45" s="4">
        <v>-312</v>
      </c>
      <c r="G45" s="6"/>
    </row>
    <row r="46" spans="1:7" x14ac:dyDescent="0.2">
      <c r="A46" s="4"/>
      <c r="B46" s="4"/>
      <c r="C46" s="4"/>
      <c r="D46" s="4"/>
      <c r="E46" s="4"/>
      <c r="F46" s="4"/>
      <c r="G46" s="6"/>
    </row>
    <row r="47" spans="1:7" x14ac:dyDescent="0.2">
      <c r="G47" s="23"/>
    </row>
  </sheetData>
  <mergeCells count="4">
    <mergeCell ref="C6:D6"/>
    <mergeCell ref="E6:F6"/>
    <mergeCell ref="C36:D36"/>
    <mergeCell ref="E36:F36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workbookViewId="0">
      <selection activeCell="M24" sqref="M24"/>
    </sheetView>
  </sheetViews>
  <sheetFormatPr defaultRowHeight="12.75" x14ac:dyDescent="0.2"/>
  <cols>
    <col min="1" max="1" width="9" style="2" customWidth="1"/>
    <col min="2" max="2" width="32" style="2" customWidth="1"/>
    <col min="3" max="3" width="9" style="2" bestFit="1" customWidth="1"/>
    <col min="4" max="4" width="1.140625" style="2" customWidth="1"/>
    <col min="5" max="5" width="9.5703125" style="2" bestFit="1" customWidth="1"/>
    <col min="6" max="6" width="0.7109375" style="2" customWidth="1"/>
    <col min="7" max="7" width="9" style="2" bestFit="1" customWidth="1"/>
    <col min="8" max="8" width="0.85546875" style="2" customWidth="1"/>
    <col min="9" max="9" width="9.5703125" style="2" bestFit="1" customWidth="1"/>
    <col min="10" max="10" width="0.7109375" style="2" customWidth="1"/>
    <col min="11" max="12" width="9.140625" style="3"/>
    <col min="13" max="13" width="9.5703125" style="3" bestFit="1" customWidth="1"/>
    <col min="14" max="256" width="9.140625" style="3"/>
    <col min="257" max="257" width="9" style="3" customWidth="1"/>
    <col min="258" max="258" width="32" style="3" customWidth="1"/>
    <col min="259" max="259" width="9" style="3" bestFit="1" customWidth="1"/>
    <col min="260" max="260" width="1.140625" style="3" customWidth="1"/>
    <col min="261" max="261" width="9.5703125" style="3" bestFit="1" customWidth="1"/>
    <col min="262" max="262" width="0.7109375" style="3" customWidth="1"/>
    <col min="263" max="263" width="9" style="3" bestFit="1" customWidth="1"/>
    <col min="264" max="264" width="0.85546875" style="3" customWidth="1"/>
    <col min="265" max="265" width="9.5703125" style="3" bestFit="1" customWidth="1"/>
    <col min="266" max="266" width="0.7109375" style="3" customWidth="1"/>
    <col min="267" max="268" width="9.140625" style="3"/>
    <col min="269" max="269" width="9.5703125" style="3" bestFit="1" customWidth="1"/>
    <col min="270" max="512" width="9.140625" style="3"/>
    <col min="513" max="513" width="9" style="3" customWidth="1"/>
    <col min="514" max="514" width="32" style="3" customWidth="1"/>
    <col min="515" max="515" width="9" style="3" bestFit="1" customWidth="1"/>
    <col min="516" max="516" width="1.140625" style="3" customWidth="1"/>
    <col min="517" max="517" width="9.5703125" style="3" bestFit="1" customWidth="1"/>
    <col min="518" max="518" width="0.7109375" style="3" customWidth="1"/>
    <col min="519" max="519" width="9" style="3" bestFit="1" customWidth="1"/>
    <col min="520" max="520" width="0.85546875" style="3" customWidth="1"/>
    <col min="521" max="521" width="9.5703125" style="3" bestFit="1" customWidth="1"/>
    <col min="522" max="522" width="0.7109375" style="3" customWidth="1"/>
    <col min="523" max="524" width="9.140625" style="3"/>
    <col min="525" max="525" width="9.5703125" style="3" bestFit="1" customWidth="1"/>
    <col min="526" max="768" width="9.140625" style="3"/>
    <col min="769" max="769" width="9" style="3" customWidth="1"/>
    <col min="770" max="770" width="32" style="3" customWidth="1"/>
    <col min="771" max="771" width="9" style="3" bestFit="1" customWidth="1"/>
    <col min="772" max="772" width="1.140625" style="3" customWidth="1"/>
    <col min="773" max="773" width="9.5703125" style="3" bestFit="1" customWidth="1"/>
    <col min="774" max="774" width="0.7109375" style="3" customWidth="1"/>
    <col min="775" max="775" width="9" style="3" bestFit="1" customWidth="1"/>
    <col min="776" max="776" width="0.85546875" style="3" customWidth="1"/>
    <col min="777" max="777" width="9.5703125" style="3" bestFit="1" customWidth="1"/>
    <col min="778" max="778" width="0.7109375" style="3" customWidth="1"/>
    <col min="779" max="780" width="9.140625" style="3"/>
    <col min="781" max="781" width="9.5703125" style="3" bestFit="1" customWidth="1"/>
    <col min="782" max="1024" width="9.140625" style="3"/>
    <col min="1025" max="1025" width="9" style="3" customWidth="1"/>
    <col min="1026" max="1026" width="32" style="3" customWidth="1"/>
    <col min="1027" max="1027" width="9" style="3" bestFit="1" customWidth="1"/>
    <col min="1028" max="1028" width="1.140625" style="3" customWidth="1"/>
    <col min="1029" max="1029" width="9.5703125" style="3" bestFit="1" customWidth="1"/>
    <col min="1030" max="1030" width="0.7109375" style="3" customWidth="1"/>
    <col min="1031" max="1031" width="9" style="3" bestFit="1" customWidth="1"/>
    <col min="1032" max="1032" width="0.85546875" style="3" customWidth="1"/>
    <col min="1033" max="1033" width="9.5703125" style="3" bestFit="1" customWidth="1"/>
    <col min="1034" max="1034" width="0.7109375" style="3" customWidth="1"/>
    <col min="1035" max="1036" width="9.140625" style="3"/>
    <col min="1037" max="1037" width="9.5703125" style="3" bestFit="1" customWidth="1"/>
    <col min="1038" max="1280" width="9.140625" style="3"/>
    <col min="1281" max="1281" width="9" style="3" customWidth="1"/>
    <col min="1282" max="1282" width="32" style="3" customWidth="1"/>
    <col min="1283" max="1283" width="9" style="3" bestFit="1" customWidth="1"/>
    <col min="1284" max="1284" width="1.140625" style="3" customWidth="1"/>
    <col min="1285" max="1285" width="9.5703125" style="3" bestFit="1" customWidth="1"/>
    <col min="1286" max="1286" width="0.7109375" style="3" customWidth="1"/>
    <col min="1287" max="1287" width="9" style="3" bestFit="1" customWidth="1"/>
    <col min="1288" max="1288" width="0.85546875" style="3" customWidth="1"/>
    <col min="1289" max="1289" width="9.5703125" style="3" bestFit="1" customWidth="1"/>
    <col min="1290" max="1290" width="0.7109375" style="3" customWidth="1"/>
    <col min="1291" max="1292" width="9.140625" style="3"/>
    <col min="1293" max="1293" width="9.5703125" style="3" bestFit="1" customWidth="1"/>
    <col min="1294" max="1536" width="9.140625" style="3"/>
    <col min="1537" max="1537" width="9" style="3" customWidth="1"/>
    <col min="1538" max="1538" width="32" style="3" customWidth="1"/>
    <col min="1539" max="1539" width="9" style="3" bestFit="1" customWidth="1"/>
    <col min="1540" max="1540" width="1.140625" style="3" customWidth="1"/>
    <col min="1541" max="1541" width="9.5703125" style="3" bestFit="1" customWidth="1"/>
    <col min="1542" max="1542" width="0.7109375" style="3" customWidth="1"/>
    <col min="1543" max="1543" width="9" style="3" bestFit="1" customWidth="1"/>
    <col min="1544" max="1544" width="0.85546875" style="3" customWidth="1"/>
    <col min="1545" max="1545" width="9.5703125" style="3" bestFit="1" customWidth="1"/>
    <col min="1546" max="1546" width="0.7109375" style="3" customWidth="1"/>
    <col min="1547" max="1548" width="9.140625" style="3"/>
    <col min="1549" max="1549" width="9.5703125" style="3" bestFit="1" customWidth="1"/>
    <col min="1550" max="1792" width="9.140625" style="3"/>
    <col min="1793" max="1793" width="9" style="3" customWidth="1"/>
    <col min="1794" max="1794" width="32" style="3" customWidth="1"/>
    <col min="1795" max="1795" width="9" style="3" bestFit="1" customWidth="1"/>
    <col min="1796" max="1796" width="1.140625" style="3" customWidth="1"/>
    <col min="1797" max="1797" width="9.5703125" style="3" bestFit="1" customWidth="1"/>
    <col min="1798" max="1798" width="0.7109375" style="3" customWidth="1"/>
    <col min="1799" max="1799" width="9" style="3" bestFit="1" customWidth="1"/>
    <col min="1800" max="1800" width="0.85546875" style="3" customWidth="1"/>
    <col min="1801" max="1801" width="9.5703125" style="3" bestFit="1" customWidth="1"/>
    <col min="1802" max="1802" width="0.7109375" style="3" customWidth="1"/>
    <col min="1803" max="1804" width="9.140625" style="3"/>
    <col min="1805" max="1805" width="9.5703125" style="3" bestFit="1" customWidth="1"/>
    <col min="1806" max="2048" width="9.140625" style="3"/>
    <col min="2049" max="2049" width="9" style="3" customWidth="1"/>
    <col min="2050" max="2050" width="32" style="3" customWidth="1"/>
    <col min="2051" max="2051" width="9" style="3" bestFit="1" customWidth="1"/>
    <col min="2052" max="2052" width="1.140625" style="3" customWidth="1"/>
    <col min="2053" max="2053" width="9.5703125" style="3" bestFit="1" customWidth="1"/>
    <col min="2054" max="2054" width="0.7109375" style="3" customWidth="1"/>
    <col min="2055" max="2055" width="9" style="3" bestFit="1" customWidth="1"/>
    <col min="2056" max="2056" width="0.85546875" style="3" customWidth="1"/>
    <col min="2057" max="2057" width="9.5703125" style="3" bestFit="1" customWidth="1"/>
    <col min="2058" max="2058" width="0.7109375" style="3" customWidth="1"/>
    <col min="2059" max="2060" width="9.140625" style="3"/>
    <col min="2061" max="2061" width="9.5703125" style="3" bestFit="1" customWidth="1"/>
    <col min="2062" max="2304" width="9.140625" style="3"/>
    <col min="2305" max="2305" width="9" style="3" customWidth="1"/>
    <col min="2306" max="2306" width="32" style="3" customWidth="1"/>
    <col min="2307" max="2307" width="9" style="3" bestFit="1" customWidth="1"/>
    <col min="2308" max="2308" width="1.140625" style="3" customWidth="1"/>
    <col min="2309" max="2309" width="9.5703125" style="3" bestFit="1" customWidth="1"/>
    <col min="2310" max="2310" width="0.7109375" style="3" customWidth="1"/>
    <col min="2311" max="2311" width="9" style="3" bestFit="1" customWidth="1"/>
    <col min="2312" max="2312" width="0.85546875" style="3" customWidth="1"/>
    <col min="2313" max="2313" width="9.5703125" style="3" bestFit="1" customWidth="1"/>
    <col min="2314" max="2314" width="0.7109375" style="3" customWidth="1"/>
    <col min="2315" max="2316" width="9.140625" style="3"/>
    <col min="2317" max="2317" width="9.5703125" style="3" bestFit="1" customWidth="1"/>
    <col min="2318" max="2560" width="9.140625" style="3"/>
    <col min="2561" max="2561" width="9" style="3" customWidth="1"/>
    <col min="2562" max="2562" width="32" style="3" customWidth="1"/>
    <col min="2563" max="2563" width="9" style="3" bestFit="1" customWidth="1"/>
    <col min="2564" max="2564" width="1.140625" style="3" customWidth="1"/>
    <col min="2565" max="2565" width="9.5703125" style="3" bestFit="1" customWidth="1"/>
    <col min="2566" max="2566" width="0.7109375" style="3" customWidth="1"/>
    <col min="2567" max="2567" width="9" style="3" bestFit="1" customWidth="1"/>
    <col min="2568" max="2568" width="0.85546875" style="3" customWidth="1"/>
    <col min="2569" max="2569" width="9.5703125" style="3" bestFit="1" customWidth="1"/>
    <col min="2570" max="2570" width="0.7109375" style="3" customWidth="1"/>
    <col min="2571" max="2572" width="9.140625" style="3"/>
    <col min="2573" max="2573" width="9.5703125" style="3" bestFit="1" customWidth="1"/>
    <col min="2574" max="2816" width="9.140625" style="3"/>
    <col min="2817" max="2817" width="9" style="3" customWidth="1"/>
    <col min="2818" max="2818" width="32" style="3" customWidth="1"/>
    <col min="2819" max="2819" width="9" style="3" bestFit="1" customWidth="1"/>
    <col min="2820" max="2820" width="1.140625" style="3" customWidth="1"/>
    <col min="2821" max="2821" width="9.5703125" style="3" bestFit="1" customWidth="1"/>
    <col min="2822" max="2822" width="0.7109375" style="3" customWidth="1"/>
    <col min="2823" max="2823" width="9" style="3" bestFit="1" customWidth="1"/>
    <col min="2824" max="2824" width="0.85546875" style="3" customWidth="1"/>
    <col min="2825" max="2825" width="9.5703125" style="3" bestFit="1" customWidth="1"/>
    <col min="2826" max="2826" width="0.7109375" style="3" customWidth="1"/>
    <col min="2827" max="2828" width="9.140625" style="3"/>
    <col min="2829" max="2829" width="9.5703125" style="3" bestFit="1" customWidth="1"/>
    <col min="2830" max="3072" width="9.140625" style="3"/>
    <col min="3073" max="3073" width="9" style="3" customWidth="1"/>
    <col min="3074" max="3074" width="32" style="3" customWidth="1"/>
    <col min="3075" max="3075" width="9" style="3" bestFit="1" customWidth="1"/>
    <col min="3076" max="3076" width="1.140625" style="3" customWidth="1"/>
    <col min="3077" max="3077" width="9.5703125" style="3" bestFit="1" customWidth="1"/>
    <col min="3078" max="3078" width="0.7109375" style="3" customWidth="1"/>
    <col min="3079" max="3079" width="9" style="3" bestFit="1" customWidth="1"/>
    <col min="3080" max="3080" width="0.85546875" style="3" customWidth="1"/>
    <col min="3081" max="3081" width="9.5703125" style="3" bestFit="1" customWidth="1"/>
    <col min="3082" max="3082" width="0.7109375" style="3" customWidth="1"/>
    <col min="3083" max="3084" width="9.140625" style="3"/>
    <col min="3085" max="3085" width="9.5703125" style="3" bestFit="1" customWidth="1"/>
    <col min="3086" max="3328" width="9.140625" style="3"/>
    <col min="3329" max="3329" width="9" style="3" customWidth="1"/>
    <col min="3330" max="3330" width="32" style="3" customWidth="1"/>
    <col min="3331" max="3331" width="9" style="3" bestFit="1" customWidth="1"/>
    <col min="3332" max="3332" width="1.140625" style="3" customWidth="1"/>
    <col min="3333" max="3333" width="9.5703125" style="3" bestFit="1" customWidth="1"/>
    <col min="3334" max="3334" width="0.7109375" style="3" customWidth="1"/>
    <col min="3335" max="3335" width="9" style="3" bestFit="1" customWidth="1"/>
    <col min="3336" max="3336" width="0.85546875" style="3" customWidth="1"/>
    <col min="3337" max="3337" width="9.5703125" style="3" bestFit="1" customWidth="1"/>
    <col min="3338" max="3338" width="0.7109375" style="3" customWidth="1"/>
    <col min="3339" max="3340" width="9.140625" style="3"/>
    <col min="3341" max="3341" width="9.5703125" style="3" bestFit="1" customWidth="1"/>
    <col min="3342" max="3584" width="9.140625" style="3"/>
    <col min="3585" max="3585" width="9" style="3" customWidth="1"/>
    <col min="3586" max="3586" width="32" style="3" customWidth="1"/>
    <col min="3587" max="3587" width="9" style="3" bestFit="1" customWidth="1"/>
    <col min="3588" max="3588" width="1.140625" style="3" customWidth="1"/>
    <col min="3589" max="3589" width="9.5703125" style="3" bestFit="1" customWidth="1"/>
    <col min="3590" max="3590" width="0.7109375" style="3" customWidth="1"/>
    <col min="3591" max="3591" width="9" style="3" bestFit="1" customWidth="1"/>
    <col min="3592" max="3592" width="0.85546875" style="3" customWidth="1"/>
    <col min="3593" max="3593" width="9.5703125" style="3" bestFit="1" customWidth="1"/>
    <col min="3594" max="3594" width="0.7109375" style="3" customWidth="1"/>
    <col min="3595" max="3596" width="9.140625" style="3"/>
    <col min="3597" max="3597" width="9.5703125" style="3" bestFit="1" customWidth="1"/>
    <col min="3598" max="3840" width="9.140625" style="3"/>
    <col min="3841" max="3841" width="9" style="3" customWidth="1"/>
    <col min="3842" max="3842" width="32" style="3" customWidth="1"/>
    <col min="3843" max="3843" width="9" style="3" bestFit="1" customWidth="1"/>
    <col min="3844" max="3844" width="1.140625" style="3" customWidth="1"/>
    <col min="3845" max="3845" width="9.5703125" style="3" bestFit="1" customWidth="1"/>
    <col min="3846" max="3846" width="0.7109375" style="3" customWidth="1"/>
    <col min="3847" max="3847" width="9" style="3" bestFit="1" customWidth="1"/>
    <col min="3848" max="3848" width="0.85546875" style="3" customWidth="1"/>
    <col min="3849" max="3849" width="9.5703125" style="3" bestFit="1" customWidth="1"/>
    <col min="3850" max="3850" width="0.7109375" style="3" customWidth="1"/>
    <col min="3851" max="3852" width="9.140625" style="3"/>
    <col min="3853" max="3853" width="9.5703125" style="3" bestFit="1" customWidth="1"/>
    <col min="3854" max="4096" width="9.140625" style="3"/>
    <col min="4097" max="4097" width="9" style="3" customWidth="1"/>
    <col min="4098" max="4098" width="32" style="3" customWidth="1"/>
    <col min="4099" max="4099" width="9" style="3" bestFit="1" customWidth="1"/>
    <col min="4100" max="4100" width="1.140625" style="3" customWidth="1"/>
    <col min="4101" max="4101" width="9.5703125" style="3" bestFit="1" customWidth="1"/>
    <col min="4102" max="4102" width="0.7109375" style="3" customWidth="1"/>
    <col min="4103" max="4103" width="9" style="3" bestFit="1" customWidth="1"/>
    <col min="4104" max="4104" width="0.85546875" style="3" customWidth="1"/>
    <col min="4105" max="4105" width="9.5703125" style="3" bestFit="1" customWidth="1"/>
    <col min="4106" max="4106" width="0.7109375" style="3" customWidth="1"/>
    <col min="4107" max="4108" width="9.140625" style="3"/>
    <col min="4109" max="4109" width="9.5703125" style="3" bestFit="1" customWidth="1"/>
    <col min="4110" max="4352" width="9.140625" style="3"/>
    <col min="4353" max="4353" width="9" style="3" customWidth="1"/>
    <col min="4354" max="4354" width="32" style="3" customWidth="1"/>
    <col min="4355" max="4355" width="9" style="3" bestFit="1" customWidth="1"/>
    <col min="4356" max="4356" width="1.140625" style="3" customWidth="1"/>
    <col min="4357" max="4357" width="9.5703125" style="3" bestFit="1" customWidth="1"/>
    <col min="4358" max="4358" width="0.7109375" style="3" customWidth="1"/>
    <col min="4359" max="4359" width="9" style="3" bestFit="1" customWidth="1"/>
    <col min="4360" max="4360" width="0.85546875" style="3" customWidth="1"/>
    <col min="4361" max="4361" width="9.5703125" style="3" bestFit="1" customWidth="1"/>
    <col min="4362" max="4362" width="0.7109375" style="3" customWidth="1"/>
    <col min="4363" max="4364" width="9.140625" style="3"/>
    <col min="4365" max="4365" width="9.5703125" style="3" bestFit="1" customWidth="1"/>
    <col min="4366" max="4608" width="9.140625" style="3"/>
    <col min="4609" max="4609" width="9" style="3" customWidth="1"/>
    <col min="4610" max="4610" width="32" style="3" customWidth="1"/>
    <col min="4611" max="4611" width="9" style="3" bestFit="1" customWidth="1"/>
    <col min="4612" max="4612" width="1.140625" style="3" customWidth="1"/>
    <col min="4613" max="4613" width="9.5703125" style="3" bestFit="1" customWidth="1"/>
    <col min="4614" max="4614" width="0.7109375" style="3" customWidth="1"/>
    <col min="4615" max="4615" width="9" style="3" bestFit="1" customWidth="1"/>
    <col min="4616" max="4616" width="0.85546875" style="3" customWidth="1"/>
    <col min="4617" max="4617" width="9.5703125" style="3" bestFit="1" customWidth="1"/>
    <col min="4618" max="4618" width="0.7109375" style="3" customWidth="1"/>
    <col min="4619" max="4620" width="9.140625" style="3"/>
    <col min="4621" max="4621" width="9.5703125" style="3" bestFit="1" customWidth="1"/>
    <col min="4622" max="4864" width="9.140625" style="3"/>
    <col min="4865" max="4865" width="9" style="3" customWidth="1"/>
    <col min="4866" max="4866" width="32" style="3" customWidth="1"/>
    <col min="4867" max="4867" width="9" style="3" bestFit="1" customWidth="1"/>
    <col min="4868" max="4868" width="1.140625" style="3" customWidth="1"/>
    <col min="4869" max="4869" width="9.5703125" style="3" bestFit="1" customWidth="1"/>
    <col min="4870" max="4870" width="0.7109375" style="3" customWidth="1"/>
    <col min="4871" max="4871" width="9" style="3" bestFit="1" customWidth="1"/>
    <col min="4872" max="4872" width="0.85546875" style="3" customWidth="1"/>
    <col min="4873" max="4873" width="9.5703125" style="3" bestFit="1" customWidth="1"/>
    <col min="4874" max="4874" width="0.7109375" style="3" customWidth="1"/>
    <col min="4875" max="4876" width="9.140625" style="3"/>
    <col min="4877" max="4877" width="9.5703125" style="3" bestFit="1" customWidth="1"/>
    <col min="4878" max="5120" width="9.140625" style="3"/>
    <col min="5121" max="5121" width="9" style="3" customWidth="1"/>
    <col min="5122" max="5122" width="32" style="3" customWidth="1"/>
    <col min="5123" max="5123" width="9" style="3" bestFit="1" customWidth="1"/>
    <col min="5124" max="5124" width="1.140625" style="3" customWidth="1"/>
    <col min="5125" max="5125" width="9.5703125" style="3" bestFit="1" customWidth="1"/>
    <col min="5126" max="5126" width="0.7109375" style="3" customWidth="1"/>
    <col min="5127" max="5127" width="9" style="3" bestFit="1" customWidth="1"/>
    <col min="5128" max="5128" width="0.85546875" style="3" customWidth="1"/>
    <col min="5129" max="5129" width="9.5703125" style="3" bestFit="1" customWidth="1"/>
    <col min="5130" max="5130" width="0.7109375" style="3" customWidth="1"/>
    <col min="5131" max="5132" width="9.140625" style="3"/>
    <col min="5133" max="5133" width="9.5703125" style="3" bestFit="1" customWidth="1"/>
    <col min="5134" max="5376" width="9.140625" style="3"/>
    <col min="5377" max="5377" width="9" style="3" customWidth="1"/>
    <col min="5378" max="5378" width="32" style="3" customWidth="1"/>
    <col min="5379" max="5379" width="9" style="3" bestFit="1" customWidth="1"/>
    <col min="5380" max="5380" width="1.140625" style="3" customWidth="1"/>
    <col min="5381" max="5381" width="9.5703125" style="3" bestFit="1" customWidth="1"/>
    <col min="5382" max="5382" width="0.7109375" style="3" customWidth="1"/>
    <col min="5383" max="5383" width="9" style="3" bestFit="1" customWidth="1"/>
    <col min="5384" max="5384" width="0.85546875" style="3" customWidth="1"/>
    <col min="5385" max="5385" width="9.5703125" style="3" bestFit="1" customWidth="1"/>
    <col min="5386" max="5386" width="0.7109375" style="3" customWidth="1"/>
    <col min="5387" max="5388" width="9.140625" style="3"/>
    <col min="5389" max="5389" width="9.5703125" style="3" bestFit="1" customWidth="1"/>
    <col min="5390" max="5632" width="9.140625" style="3"/>
    <col min="5633" max="5633" width="9" style="3" customWidth="1"/>
    <col min="5634" max="5634" width="32" style="3" customWidth="1"/>
    <col min="5635" max="5635" width="9" style="3" bestFit="1" customWidth="1"/>
    <col min="5636" max="5636" width="1.140625" style="3" customWidth="1"/>
    <col min="5637" max="5637" width="9.5703125" style="3" bestFit="1" customWidth="1"/>
    <col min="5638" max="5638" width="0.7109375" style="3" customWidth="1"/>
    <col min="5639" max="5639" width="9" style="3" bestFit="1" customWidth="1"/>
    <col min="5640" max="5640" width="0.85546875" style="3" customWidth="1"/>
    <col min="5641" max="5641" width="9.5703125" style="3" bestFit="1" customWidth="1"/>
    <col min="5642" max="5642" width="0.7109375" style="3" customWidth="1"/>
    <col min="5643" max="5644" width="9.140625" style="3"/>
    <col min="5645" max="5645" width="9.5703125" style="3" bestFit="1" customWidth="1"/>
    <col min="5646" max="5888" width="9.140625" style="3"/>
    <col min="5889" max="5889" width="9" style="3" customWidth="1"/>
    <col min="5890" max="5890" width="32" style="3" customWidth="1"/>
    <col min="5891" max="5891" width="9" style="3" bestFit="1" customWidth="1"/>
    <col min="5892" max="5892" width="1.140625" style="3" customWidth="1"/>
    <col min="5893" max="5893" width="9.5703125" style="3" bestFit="1" customWidth="1"/>
    <col min="5894" max="5894" width="0.7109375" style="3" customWidth="1"/>
    <col min="5895" max="5895" width="9" style="3" bestFit="1" customWidth="1"/>
    <col min="5896" max="5896" width="0.85546875" style="3" customWidth="1"/>
    <col min="5897" max="5897" width="9.5703125" style="3" bestFit="1" customWidth="1"/>
    <col min="5898" max="5898" width="0.7109375" style="3" customWidth="1"/>
    <col min="5899" max="5900" width="9.140625" style="3"/>
    <col min="5901" max="5901" width="9.5703125" style="3" bestFit="1" customWidth="1"/>
    <col min="5902" max="6144" width="9.140625" style="3"/>
    <col min="6145" max="6145" width="9" style="3" customWidth="1"/>
    <col min="6146" max="6146" width="32" style="3" customWidth="1"/>
    <col min="6147" max="6147" width="9" style="3" bestFit="1" customWidth="1"/>
    <col min="6148" max="6148" width="1.140625" style="3" customWidth="1"/>
    <col min="6149" max="6149" width="9.5703125" style="3" bestFit="1" customWidth="1"/>
    <col min="6150" max="6150" width="0.7109375" style="3" customWidth="1"/>
    <col min="6151" max="6151" width="9" style="3" bestFit="1" customWidth="1"/>
    <col min="6152" max="6152" width="0.85546875" style="3" customWidth="1"/>
    <col min="6153" max="6153" width="9.5703125" style="3" bestFit="1" customWidth="1"/>
    <col min="6154" max="6154" width="0.7109375" style="3" customWidth="1"/>
    <col min="6155" max="6156" width="9.140625" style="3"/>
    <col min="6157" max="6157" width="9.5703125" style="3" bestFit="1" customWidth="1"/>
    <col min="6158" max="6400" width="9.140625" style="3"/>
    <col min="6401" max="6401" width="9" style="3" customWidth="1"/>
    <col min="6402" max="6402" width="32" style="3" customWidth="1"/>
    <col min="6403" max="6403" width="9" style="3" bestFit="1" customWidth="1"/>
    <col min="6404" max="6404" width="1.140625" style="3" customWidth="1"/>
    <col min="6405" max="6405" width="9.5703125" style="3" bestFit="1" customWidth="1"/>
    <col min="6406" max="6406" width="0.7109375" style="3" customWidth="1"/>
    <col min="6407" max="6407" width="9" style="3" bestFit="1" customWidth="1"/>
    <col min="6408" max="6408" width="0.85546875" style="3" customWidth="1"/>
    <col min="6409" max="6409" width="9.5703125" style="3" bestFit="1" customWidth="1"/>
    <col min="6410" max="6410" width="0.7109375" style="3" customWidth="1"/>
    <col min="6411" max="6412" width="9.140625" style="3"/>
    <col min="6413" max="6413" width="9.5703125" style="3" bestFit="1" customWidth="1"/>
    <col min="6414" max="6656" width="9.140625" style="3"/>
    <col min="6657" max="6657" width="9" style="3" customWidth="1"/>
    <col min="6658" max="6658" width="32" style="3" customWidth="1"/>
    <col min="6659" max="6659" width="9" style="3" bestFit="1" customWidth="1"/>
    <col min="6660" max="6660" width="1.140625" style="3" customWidth="1"/>
    <col min="6661" max="6661" width="9.5703125" style="3" bestFit="1" customWidth="1"/>
    <col min="6662" max="6662" width="0.7109375" style="3" customWidth="1"/>
    <col min="6663" max="6663" width="9" style="3" bestFit="1" customWidth="1"/>
    <col min="6664" max="6664" width="0.85546875" style="3" customWidth="1"/>
    <col min="6665" max="6665" width="9.5703125" style="3" bestFit="1" customWidth="1"/>
    <col min="6666" max="6666" width="0.7109375" style="3" customWidth="1"/>
    <col min="6667" max="6668" width="9.140625" style="3"/>
    <col min="6669" max="6669" width="9.5703125" style="3" bestFit="1" customWidth="1"/>
    <col min="6670" max="6912" width="9.140625" style="3"/>
    <col min="6913" max="6913" width="9" style="3" customWidth="1"/>
    <col min="6914" max="6914" width="32" style="3" customWidth="1"/>
    <col min="6915" max="6915" width="9" style="3" bestFit="1" customWidth="1"/>
    <col min="6916" max="6916" width="1.140625" style="3" customWidth="1"/>
    <col min="6917" max="6917" width="9.5703125" style="3" bestFit="1" customWidth="1"/>
    <col min="6918" max="6918" width="0.7109375" style="3" customWidth="1"/>
    <col min="6919" max="6919" width="9" style="3" bestFit="1" customWidth="1"/>
    <col min="6920" max="6920" width="0.85546875" style="3" customWidth="1"/>
    <col min="6921" max="6921" width="9.5703125" style="3" bestFit="1" customWidth="1"/>
    <col min="6922" max="6922" width="0.7109375" style="3" customWidth="1"/>
    <col min="6923" max="6924" width="9.140625" style="3"/>
    <col min="6925" max="6925" width="9.5703125" style="3" bestFit="1" customWidth="1"/>
    <col min="6926" max="7168" width="9.140625" style="3"/>
    <col min="7169" max="7169" width="9" style="3" customWidth="1"/>
    <col min="7170" max="7170" width="32" style="3" customWidth="1"/>
    <col min="7171" max="7171" width="9" style="3" bestFit="1" customWidth="1"/>
    <col min="7172" max="7172" width="1.140625" style="3" customWidth="1"/>
    <col min="7173" max="7173" width="9.5703125" style="3" bestFit="1" customWidth="1"/>
    <col min="7174" max="7174" width="0.7109375" style="3" customWidth="1"/>
    <col min="7175" max="7175" width="9" style="3" bestFit="1" customWidth="1"/>
    <col min="7176" max="7176" width="0.85546875" style="3" customWidth="1"/>
    <col min="7177" max="7177" width="9.5703125" style="3" bestFit="1" customWidth="1"/>
    <col min="7178" max="7178" width="0.7109375" style="3" customWidth="1"/>
    <col min="7179" max="7180" width="9.140625" style="3"/>
    <col min="7181" max="7181" width="9.5703125" style="3" bestFit="1" customWidth="1"/>
    <col min="7182" max="7424" width="9.140625" style="3"/>
    <col min="7425" max="7425" width="9" style="3" customWidth="1"/>
    <col min="7426" max="7426" width="32" style="3" customWidth="1"/>
    <col min="7427" max="7427" width="9" style="3" bestFit="1" customWidth="1"/>
    <col min="7428" max="7428" width="1.140625" style="3" customWidth="1"/>
    <col min="7429" max="7429" width="9.5703125" style="3" bestFit="1" customWidth="1"/>
    <col min="7430" max="7430" width="0.7109375" style="3" customWidth="1"/>
    <col min="7431" max="7431" width="9" style="3" bestFit="1" customWidth="1"/>
    <col min="7432" max="7432" width="0.85546875" style="3" customWidth="1"/>
    <col min="7433" max="7433" width="9.5703125" style="3" bestFit="1" customWidth="1"/>
    <col min="7434" max="7434" width="0.7109375" style="3" customWidth="1"/>
    <col min="7435" max="7436" width="9.140625" style="3"/>
    <col min="7437" max="7437" width="9.5703125" style="3" bestFit="1" customWidth="1"/>
    <col min="7438" max="7680" width="9.140625" style="3"/>
    <col min="7681" max="7681" width="9" style="3" customWidth="1"/>
    <col min="7682" max="7682" width="32" style="3" customWidth="1"/>
    <col min="7683" max="7683" width="9" style="3" bestFit="1" customWidth="1"/>
    <col min="7684" max="7684" width="1.140625" style="3" customWidth="1"/>
    <col min="7685" max="7685" width="9.5703125" style="3" bestFit="1" customWidth="1"/>
    <col min="7686" max="7686" width="0.7109375" style="3" customWidth="1"/>
    <col min="7687" max="7687" width="9" style="3" bestFit="1" customWidth="1"/>
    <col min="7688" max="7688" width="0.85546875" style="3" customWidth="1"/>
    <col min="7689" max="7689" width="9.5703125" style="3" bestFit="1" customWidth="1"/>
    <col min="7690" max="7690" width="0.7109375" style="3" customWidth="1"/>
    <col min="7691" max="7692" width="9.140625" style="3"/>
    <col min="7693" max="7693" width="9.5703125" style="3" bestFit="1" customWidth="1"/>
    <col min="7694" max="7936" width="9.140625" style="3"/>
    <col min="7937" max="7937" width="9" style="3" customWidth="1"/>
    <col min="7938" max="7938" width="32" style="3" customWidth="1"/>
    <col min="7939" max="7939" width="9" style="3" bestFit="1" customWidth="1"/>
    <col min="7940" max="7940" width="1.140625" style="3" customWidth="1"/>
    <col min="7941" max="7941" width="9.5703125" style="3" bestFit="1" customWidth="1"/>
    <col min="7942" max="7942" width="0.7109375" style="3" customWidth="1"/>
    <col min="7943" max="7943" width="9" style="3" bestFit="1" customWidth="1"/>
    <col min="7944" max="7944" width="0.85546875" style="3" customWidth="1"/>
    <col min="7945" max="7945" width="9.5703125" style="3" bestFit="1" customWidth="1"/>
    <col min="7946" max="7946" width="0.7109375" style="3" customWidth="1"/>
    <col min="7947" max="7948" width="9.140625" style="3"/>
    <col min="7949" max="7949" width="9.5703125" style="3" bestFit="1" customWidth="1"/>
    <col min="7950" max="8192" width="9.140625" style="3"/>
    <col min="8193" max="8193" width="9" style="3" customWidth="1"/>
    <col min="8194" max="8194" width="32" style="3" customWidth="1"/>
    <col min="8195" max="8195" width="9" style="3" bestFit="1" customWidth="1"/>
    <col min="8196" max="8196" width="1.140625" style="3" customWidth="1"/>
    <col min="8197" max="8197" width="9.5703125" style="3" bestFit="1" customWidth="1"/>
    <col min="8198" max="8198" width="0.7109375" style="3" customWidth="1"/>
    <col min="8199" max="8199" width="9" style="3" bestFit="1" customWidth="1"/>
    <col min="8200" max="8200" width="0.85546875" style="3" customWidth="1"/>
    <col min="8201" max="8201" width="9.5703125" style="3" bestFit="1" customWidth="1"/>
    <col min="8202" max="8202" width="0.7109375" style="3" customWidth="1"/>
    <col min="8203" max="8204" width="9.140625" style="3"/>
    <col min="8205" max="8205" width="9.5703125" style="3" bestFit="1" customWidth="1"/>
    <col min="8206" max="8448" width="9.140625" style="3"/>
    <col min="8449" max="8449" width="9" style="3" customWidth="1"/>
    <col min="8450" max="8450" width="32" style="3" customWidth="1"/>
    <col min="8451" max="8451" width="9" style="3" bestFit="1" customWidth="1"/>
    <col min="8452" max="8452" width="1.140625" style="3" customWidth="1"/>
    <col min="8453" max="8453" width="9.5703125" style="3" bestFit="1" customWidth="1"/>
    <col min="8454" max="8454" width="0.7109375" style="3" customWidth="1"/>
    <col min="8455" max="8455" width="9" style="3" bestFit="1" customWidth="1"/>
    <col min="8456" max="8456" width="0.85546875" style="3" customWidth="1"/>
    <col min="8457" max="8457" width="9.5703125" style="3" bestFit="1" customWidth="1"/>
    <col min="8458" max="8458" width="0.7109375" style="3" customWidth="1"/>
    <col min="8459" max="8460" width="9.140625" style="3"/>
    <col min="8461" max="8461" width="9.5703125" style="3" bestFit="1" customWidth="1"/>
    <col min="8462" max="8704" width="9.140625" style="3"/>
    <col min="8705" max="8705" width="9" style="3" customWidth="1"/>
    <col min="8706" max="8706" width="32" style="3" customWidth="1"/>
    <col min="8707" max="8707" width="9" style="3" bestFit="1" customWidth="1"/>
    <col min="8708" max="8708" width="1.140625" style="3" customWidth="1"/>
    <col min="8709" max="8709" width="9.5703125" style="3" bestFit="1" customWidth="1"/>
    <col min="8710" max="8710" width="0.7109375" style="3" customWidth="1"/>
    <col min="8711" max="8711" width="9" style="3" bestFit="1" customWidth="1"/>
    <col min="8712" max="8712" width="0.85546875" style="3" customWidth="1"/>
    <col min="8713" max="8713" width="9.5703125" style="3" bestFit="1" customWidth="1"/>
    <col min="8714" max="8714" width="0.7109375" style="3" customWidth="1"/>
    <col min="8715" max="8716" width="9.140625" style="3"/>
    <col min="8717" max="8717" width="9.5703125" style="3" bestFit="1" customWidth="1"/>
    <col min="8718" max="8960" width="9.140625" style="3"/>
    <col min="8961" max="8961" width="9" style="3" customWidth="1"/>
    <col min="8962" max="8962" width="32" style="3" customWidth="1"/>
    <col min="8963" max="8963" width="9" style="3" bestFit="1" customWidth="1"/>
    <col min="8964" max="8964" width="1.140625" style="3" customWidth="1"/>
    <col min="8965" max="8965" width="9.5703125" style="3" bestFit="1" customWidth="1"/>
    <col min="8966" max="8966" width="0.7109375" style="3" customWidth="1"/>
    <col min="8967" max="8967" width="9" style="3" bestFit="1" customWidth="1"/>
    <col min="8968" max="8968" width="0.85546875" style="3" customWidth="1"/>
    <col min="8969" max="8969" width="9.5703125" style="3" bestFit="1" customWidth="1"/>
    <col min="8970" max="8970" width="0.7109375" style="3" customWidth="1"/>
    <col min="8971" max="8972" width="9.140625" style="3"/>
    <col min="8973" max="8973" width="9.5703125" style="3" bestFit="1" customWidth="1"/>
    <col min="8974" max="9216" width="9.140625" style="3"/>
    <col min="9217" max="9217" width="9" style="3" customWidth="1"/>
    <col min="9218" max="9218" width="32" style="3" customWidth="1"/>
    <col min="9219" max="9219" width="9" style="3" bestFit="1" customWidth="1"/>
    <col min="9220" max="9220" width="1.140625" style="3" customWidth="1"/>
    <col min="9221" max="9221" width="9.5703125" style="3" bestFit="1" customWidth="1"/>
    <col min="9222" max="9222" width="0.7109375" style="3" customWidth="1"/>
    <col min="9223" max="9223" width="9" style="3" bestFit="1" customWidth="1"/>
    <col min="9224" max="9224" width="0.85546875" style="3" customWidth="1"/>
    <col min="9225" max="9225" width="9.5703125" style="3" bestFit="1" customWidth="1"/>
    <col min="9226" max="9226" width="0.7109375" style="3" customWidth="1"/>
    <col min="9227" max="9228" width="9.140625" style="3"/>
    <col min="9229" max="9229" width="9.5703125" style="3" bestFit="1" customWidth="1"/>
    <col min="9230" max="9472" width="9.140625" style="3"/>
    <col min="9473" max="9473" width="9" style="3" customWidth="1"/>
    <col min="9474" max="9474" width="32" style="3" customWidth="1"/>
    <col min="9475" max="9475" width="9" style="3" bestFit="1" customWidth="1"/>
    <col min="9476" max="9476" width="1.140625" style="3" customWidth="1"/>
    <col min="9477" max="9477" width="9.5703125" style="3" bestFit="1" customWidth="1"/>
    <col min="9478" max="9478" width="0.7109375" style="3" customWidth="1"/>
    <col min="9479" max="9479" width="9" style="3" bestFit="1" customWidth="1"/>
    <col min="9480" max="9480" width="0.85546875" style="3" customWidth="1"/>
    <col min="9481" max="9481" width="9.5703125" style="3" bestFit="1" customWidth="1"/>
    <col min="9482" max="9482" width="0.7109375" style="3" customWidth="1"/>
    <col min="9483" max="9484" width="9.140625" style="3"/>
    <col min="9485" max="9485" width="9.5703125" style="3" bestFit="1" customWidth="1"/>
    <col min="9486" max="9728" width="9.140625" style="3"/>
    <col min="9729" max="9729" width="9" style="3" customWidth="1"/>
    <col min="9730" max="9730" width="32" style="3" customWidth="1"/>
    <col min="9731" max="9731" width="9" style="3" bestFit="1" customWidth="1"/>
    <col min="9732" max="9732" width="1.140625" style="3" customWidth="1"/>
    <col min="9733" max="9733" width="9.5703125" style="3" bestFit="1" customWidth="1"/>
    <col min="9734" max="9734" width="0.7109375" style="3" customWidth="1"/>
    <col min="9735" max="9735" width="9" style="3" bestFit="1" customWidth="1"/>
    <col min="9736" max="9736" width="0.85546875" style="3" customWidth="1"/>
    <col min="9737" max="9737" width="9.5703125" style="3" bestFit="1" customWidth="1"/>
    <col min="9738" max="9738" width="0.7109375" style="3" customWidth="1"/>
    <col min="9739" max="9740" width="9.140625" style="3"/>
    <col min="9741" max="9741" width="9.5703125" style="3" bestFit="1" customWidth="1"/>
    <col min="9742" max="9984" width="9.140625" style="3"/>
    <col min="9985" max="9985" width="9" style="3" customWidth="1"/>
    <col min="9986" max="9986" width="32" style="3" customWidth="1"/>
    <col min="9987" max="9987" width="9" style="3" bestFit="1" customWidth="1"/>
    <col min="9988" max="9988" width="1.140625" style="3" customWidth="1"/>
    <col min="9989" max="9989" width="9.5703125" style="3" bestFit="1" customWidth="1"/>
    <col min="9990" max="9990" width="0.7109375" style="3" customWidth="1"/>
    <col min="9991" max="9991" width="9" style="3" bestFit="1" customWidth="1"/>
    <col min="9992" max="9992" width="0.85546875" style="3" customWidth="1"/>
    <col min="9993" max="9993" width="9.5703125" style="3" bestFit="1" customWidth="1"/>
    <col min="9994" max="9994" width="0.7109375" style="3" customWidth="1"/>
    <col min="9995" max="9996" width="9.140625" style="3"/>
    <col min="9997" max="9997" width="9.5703125" style="3" bestFit="1" customWidth="1"/>
    <col min="9998" max="10240" width="9.140625" style="3"/>
    <col min="10241" max="10241" width="9" style="3" customWidth="1"/>
    <col min="10242" max="10242" width="32" style="3" customWidth="1"/>
    <col min="10243" max="10243" width="9" style="3" bestFit="1" customWidth="1"/>
    <col min="10244" max="10244" width="1.140625" style="3" customWidth="1"/>
    <col min="10245" max="10245" width="9.5703125" style="3" bestFit="1" customWidth="1"/>
    <col min="10246" max="10246" width="0.7109375" style="3" customWidth="1"/>
    <col min="10247" max="10247" width="9" style="3" bestFit="1" customWidth="1"/>
    <col min="10248" max="10248" width="0.85546875" style="3" customWidth="1"/>
    <col min="10249" max="10249" width="9.5703125" style="3" bestFit="1" customWidth="1"/>
    <col min="10250" max="10250" width="0.7109375" style="3" customWidth="1"/>
    <col min="10251" max="10252" width="9.140625" style="3"/>
    <col min="10253" max="10253" width="9.5703125" style="3" bestFit="1" customWidth="1"/>
    <col min="10254" max="10496" width="9.140625" style="3"/>
    <col min="10497" max="10497" width="9" style="3" customWidth="1"/>
    <col min="10498" max="10498" width="32" style="3" customWidth="1"/>
    <col min="10499" max="10499" width="9" style="3" bestFit="1" customWidth="1"/>
    <col min="10500" max="10500" width="1.140625" style="3" customWidth="1"/>
    <col min="10501" max="10501" width="9.5703125" style="3" bestFit="1" customWidth="1"/>
    <col min="10502" max="10502" width="0.7109375" style="3" customWidth="1"/>
    <col min="10503" max="10503" width="9" style="3" bestFit="1" customWidth="1"/>
    <col min="10504" max="10504" width="0.85546875" style="3" customWidth="1"/>
    <col min="10505" max="10505" width="9.5703125" style="3" bestFit="1" customWidth="1"/>
    <col min="10506" max="10506" width="0.7109375" style="3" customWidth="1"/>
    <col min="10507" max="10508" width="9.140625" style="3"/>
    <col min="10509" max="10509" width="9.5703125" style="3" bestFit="1" customWidth="1"/>
    <col min="10510" max="10752" width="9.140625" style="3"/>
    <col min="10753" max="10753" width="9" style="3" customWidth="1"/>
    <col min="10754" max="10754" width="32" style="3" customWidth="1"/>
    <col min="10755" max="10755" width="9" style="3" bestFit="1" customWidth="1"/>
    <col min="10756" max="10756" width="1.140625" style="3" customWidth="1"/>
    <col min="10757" max="10757" width="9.5703125" style="3" bestFit="1" customWidth="1"/>
    <col min="10758" max="10758" width="0.7109375" style="3" customWidth="1"/>
    <col min="10759" max="10759" width="9" style="3" bestFit="1" customWidth="1"/>
    <col min="10760" max="10760" width="0.85546875" style="3" customWidth="1"/>
    <col min="10761" max="10761" width="9.5703125" style="3" bestFit="1" customWidth="1"/>
    <col min="10762" max="10762" width="0.7109375" style="3" customWidth="1"/>
    <col min="10763" max="10764" width="9.140625" style="3"/>
    <col min="10765" max="10765" width="9.5703125" style="3" bestFit="1" customWidth="1"/>
    <col min="10766" max="11008" width="9.140625" style="3"/>
    <col min="11009" max="11009" width="9" style="3" customWidth="1"/>
    <col min="11010" max="11010" width="32" style="3" customWidth="1"/>
    <col min="11011" max="11011" width="9" style="3" bestFit="1" customWidth="1"/>
    <col min="11012" max="11012" width="1.140625" style="3" customWidth="1"/>
    <col min="11013" max="11013" width="9.5703125" style="3" bestFit="1" customWidth="1"/>
    <col min="11014" max="11014" width="0.7109375" style="3" customWidth="1"/>
    <col min="11015" max="11015" width="9" style="3" bestFit="1" customWidth="1"/>
    <col min="11016" max="11016" width="0.85546875" style="3" customWidth="1"/>
    <col min="11017" max="11017" width="9.5703125" style="3" bestFit="1" customWidth="1"/>
    <col min="11018" max="11018" width="0.7109375" style="3" customWidth="1"/>
    <col min="11019" max="11020" width="9.140625" style="3"/>
    <col min="11021" max="11021" width="9.5703125" style="3" bestFit="1" customWidth="1"/>
    <col min="11022" max="11264" width="9.140625" style="3"/>
    <col min="11265" max="11265" width="9" style="3" customWidth="1"/>
    <col min="11266" max="11266" width="32" style="3" customWidth="1"/>
    <col min="11267" max="11267" width="9" style="3" bestFit="1" customWidth="1"/>
    <col min="11268" max="11268" width="1.140625" style="3" customWidth="1"/>
    <col min="11269" max="11269" width="9.5703125" style="3" bestFit="1" customWidth="1"/>
    <col min="11270" max="11270" width="0.7109375" style="3" customWidth="1"/>
    <col min="11271" max="11271" width="9" style="3" bestFit="1" customWidth="1"/>
    <col min="11272" max="11272" width="0.85546875" style="3" customWidth="1"/>
    <col min="11273" max="11273" width="9.5703125" style="3" bestFit="1" customWidth="1"/>
    <col min="11274" max="11274" width="0.7109375" style="3" customWidth="1"/>
    <col min="11275" max="11276" width="9.140625" style="3"/>
    <col min="11277" max="11277" width="9.5703125" style="3" bestFit="1" customWidth="1"/>
    <col min="11278" max="11520" width="9.140625" style="3"/>
    <col min="11521" max="11521" width="9" style="3" customWidth="1"/>
    <col min="11522" max="11522" width="32" style="3" customWidth="1"/>
    <col min="11523" max="11523" width="9" style="3" bestFit="1" customWidth="1"/>
    <col min="11524" max="11524" width="1.140625" style="3" customWidth="1"/>
    <col min="11525" max="11525" width="9.5703125" style="3" bestFit="1" customWidth="1"/>
    <col min="11526" max="11526" width="0.7109375" style="3" customWidth="1"/>
    <col min="11527" max="11527" width="9" style="3" bestFit="1" customWidth="1"/>
    <col min="11528" max="11528" width="0.85546875" style="3" customWidth="1"/>
    <col min="11529" max="11529" width="9.5703125" style="3" bestFit="1" customWidth="1"/>
    <col min="11530" max="11530" width="0.7109375" style="3" customWidth="1"/>
    <col min="11531" max="11532" width="9.140625" style="3"/>
    <col min="11533" max="11533" width="9.5703125" style="3" bestFit="1" customWidth="1"/>
    <col min="11534" max="11776" width="9.140625" style="3"/>
    <col min="11777" max="11777" width="9" style="3" customWidth="1"/>
    <col min="11778" max="11778" width="32" style="3" customWidth="1"/>
    <col min="11779" max="11779" width="9" style="3" bestFit="1" customWidth="1"/>
    <col min="11780" max="11780" width="1.140625" style="3" customWidth="1"/>
    <col min="11781" max="11781" width="9.5703125" style="3" bestFit="1" customWidth="1"/>
    <col min="11782" max="11782" width="0.7109375" style="3" customWidth="1"/>
    <col min="11783" max="11783" width="9" style="3" bestFit="1" customWidth="1"/>
    <col min="11784" max="11784" width="0.85546875" style="3" customWidth="1"/>
    <col min="11785" max="11785" width="9.5703125" style="3" bestFit="1" customWidth="1"/>
    <col min="11786" max="11786" width="0.7109375" style="3" customWidth="1"/>
    <col min="11787" max="11788" width="9.140625" style="3"/>
    <col min="11789" max="11789" width="9.5703125" style="3" bestFit="1" customWidth="1"/>
    <col min="11790" max="12032" width="9.140625" style="3"/>
    <col min="12033" max="12033" width="9" style="3" customWidth="1"/>
    <col min="12034" max="12034" width="32" style="3" customWidth="1"/>
    <col min="12035" max="12035" width="9" style="3" bestFit="1" customWidth="1"/>
    <col min="12036" max="12036" width="1.140625" style="3" customWidth="1"/>
    <col min="12037" max="12037" width="9.5703125" style="3" bestFit="1" customWidth="1"/>
    <col min="12038" max="12038" width="0.7109375" style="3" customWidth="1"/>
    <col min="12039" max="12039" width="9" style="3" bestFit="1" customWidth="1"/>
    <col min="12040" max="12040" width="0.85546875" style="3" customWidth="1"/>
    <col min="12041" max="12041" width="9.5703125" style="3" bestFit="1" customWidth="1"/>
    <col min="12042" max="12042" width="0.7109375" style="3" customWidth="1"/>
    <col min="12043" max="12044" width="9.140625" style="3"/>
    <col min="12045" max="12045" width="9.5703125" style="3" bestFit="1" customWidth="1"/>
    <col min="12046" max="12288" width="9.140625" style="3"/>
    <col min="12289" max="12289" width="9" style="3" customWidth="1"/>
    <col min="12290" max="12290" width="32" style="3" customWidth="1"/>
    <col min="12291" max="12291" width="9" style="3" bestFit="1" customWidth="1"/>
    <col min="12292" max="12292" width="1.140625" style="3" customWidth="1"/>
    <col min="12293" max="12293" width="9.5703125" style="3" bestFit="1" customWidth="1"/>
    <col min="12294" max="12294" width="0.7109375" style="3" customWidth="1"/>
    <col min="12295" max="12295" width="9" style="3" bestFit="1" customWidth="1"/>
    <col min="12296" max="12296" width="0.85546875" style="3" customWidth="1"/>
    <col min="12297" max="12297" width="9.5703125" style="3" bestFit="1" customWidth="1"/>
    <col min="12298" max="12298" width="0.7109375" style="3" customWidth="1"/>
    <col min="12299" max="12300" width="9.140625" style="3"/>
    <col min="12301" max="12301" width="9.5703125" style="3" bestFit="1" customWidth="1"/>
    <col min="12302" max="12544" width="9.140625" style="3"/>
    <col min="12545" max="12545" width="9" style="3" customWidth="1"/>
    <col min="12546" max="12546" width="32" style="3" customWidth="1"/>
    <col min="12547" max="12547" width="9" style="3" bestFit="1" customWidth="1"/>
    <col min="12548" max="12548" width="1.140625" style="3" customWidth="1"/>
    <col min="12549" max="12549" width="9.5703125" style="3" bestFit="1" customWidth="1"/>
    <col min="12550" max="12550" width="0.7109375" style="3" customWidth="1"/>
    <col min="12551" max="12551" width="9" style="3" bestFit="1" customWidth="1"/>
    <col min="12552" max="12552" width="0.85546875" style="3" customWidth="1"/>
    <col min="12553" max="12553" width="9.5703125" style="3" bestFit="1" customWidth="1"/>
    <col min="12554" max="12554" width="0.7109375" style="3" customWidth="1"/>
    <col min="12555" max="12556" width="9.140625" style="3"/>
    <col min="12557" max="12557" width="9.5703125" style="3" bestFit="1" customWidth="1"/>
    <col min="12558" max="12800" width="9.140625" style="3"/>
    <col min="12801" max="12801" width="9" style="3" customWidth="1"/>
    <col min="12802" max="12802" width="32" style="3" customWidth="1"/>
    <col min="12803" max="12803" width="9" style="3" bestFit="1" customWidth="1"/>
    <col min="12804" max="12804" width="1.140625" style="3" customWidth="1"/>
    <col min="12805" max="12805" width="9.5703125" style="3" bestFit="1" customWidth="1"/>
    <col min="12806" max="12806" width="0.7109375" style="3" customWidth="1"/>
    <col min="12807" max="12807" width="9" style="3" bestFit="1" customWidth="1"/>
    <col min="12808" max="12808" width="0.85546875" style="3" customWidth="1"/>
    <col min="12809" max="12809" width="9.5703125" style="3" bestFit="1" customWidth="1"/>
    <col min="12810" max="12810" width="0.7109375" style="3" customWidth="1"/>
    <col min="12811" max="12812" width="9.140625" style="3"/>
    <col min="12813" max="12813" width="9.5703125" style="3" bestFit="1" customWidth="1"/>
    <col min="12814" max="13056" width="9.140625" style="3"/>
    <col min="13057" max="13057" width="9" style="3" customWidth="1"/>
    <col min="13058" max="13058" width="32" style="3" customWidth="1"/>
    <col min="13059" max="13059" width="9" style="3" bestFit="1" customWidth="1"/>
    <col min="13060" max="13060" width="1.140625" style="3" customWidth="1"/>
    <col min="13061" max="13061" width="9.5703125" style="3" bestFit="1" customWidth="1"/>
    <col min="13062" max="13062" width="0.7109375" style="3" customWidth="1"/>
    <col min="13063" max="13063" width="9" style="3" bestFit="1" customWidth="1"/>
    <col min="13064" max="13064" width="0.85546875" style="3" customWidth="1"/>
    <col min="13065" max="13065" width="9.5703125" style="3" bestFit="1" customWidth="1"/>
    <col min="13066" max="13066" width="0.7109375" style="3" customWidth="1"/>
    <col min="13067" max="13068" width="9.140625" style="3"/>
    <col min="13069" max="13069" width="9.5703125" style="3" bestFit="1" customWidth="1"/>
    <col min="13070" max="13312" width="9.140625" style="3"/>
    <col min="13313" max="13313" width="9" style="3" customWidth="1"/>
    <col min="13314" max="13314" width="32" style="3" customWidth="1"/>
    <col min="13315" max="13315" width="9" style="3" bestFit="1" customWidth="1"/>
    <col min="13316" max="13316" width="1.140625" style="3" customWidth="1"/>
    <col min="13317" max="13317" width="9.5703125" style="3" bestFit="1" customWidth="1"/>
    <col min="13318" max="13318" width="0.7109375" style="3" customWidth="1"/>
    <col min="13319" max="13319" width="9" style="3" bestFit="1" customWidth="1"/>
    <col min="13320" max="13320" width="0.85546875" style="3" customWidth="1"/>
    <col min="13321" max="13321" width="9.5703125" style="3" bestFit="1" customWidth="1"/>
    <col min="13322" max="13322" width="0.7109375" style="3" customWidth="1"/>
    <col min="13323" max="13324" width="9.140625" style="3"/>
    <col min="13325" max="13325" width="9.5703125" style="3" bestFit="1" customWidth="1"/>
    <col min="13326" max="13568" width="9.140625" style="3"/>
    <col min="13569" max="13569" width="9" style="3" customWidth="1"/>
    <col min="13570" max="13570" width="32" style="3" customWidth="1"/>
    <col min="13571" max="13571" width="9" style="3" bestFit="1" customWidth="1"/>
    <col min="13572" max="13572" width="1.140625" style="3" customWidth="1"/>
    <col min="13573" max="13573" width="9.5703125" style="3" bestFit="1" customWidth="1"/>
    <col min="13574" max="13574" width="0.7109375" style="3" customWidth="1"/>
    <col min="13575" max="13575" width="9" style="3" bestFit="1" customWidth="1"/>
    <col min="13576" max="13576" width="0.85546875" style="3" customWidth="1"/>
    <col min="13577" max="13577" width="9.5703125" style="3" bestFit="1" customWidth="1"/>
    <col min="13578" max="13578" width="0.7109375" style="3" customWidth="1"/>
    <col min="13579" max="13580" width="9.140625" style="3"/>
    <col min="13581" max="13581" width="9.5703125" style="3" bestFit="1" customWidth="1"/>
    <col min="13582" max="13824" width="9.140625" style="3"/>
    <col min="13825" max="13825" width="9" style="3" customWidth="1"/>
    <col min="13826" max="13826" width="32" style="3" customWidth="1"/>
    <col min="13827" max="13827" width="9" style="3" bestFit="1" customWidth="1"/>
    <col min="13828" max="13828" width="1.140625" style="3" customWidth="1"/>
    <col min="13829" max="13829" width="9.5703125" style="3" bestFit="1" customWidth="1"/>
    <col min="13830" max="13830" width="0.7109375" style="3" customWidth="1"/>
    <col min="13831" max="13831" width="9" style="3" bestFit="1" customWidth="1"/>
    <col min="13832" max="13832" width="0.85546875" style="3" customWidth="1"/>
    <col min="13833" max="13833" width="9.5703125" style="3" bestFit="1" customWidth="1"/>
    <col min="13834" max="13834" width="0.7109375" style="3" customWidth="1"/>
    <col min="13835" max="13836" width="9.140625" style="3"/>
    <col min="13837" max="13837" width="9.5703125" style="3" bestFit="1" customWidth="1"/>
    <col min="13838" max="14080" width="9.140625" style="3"/>
    <col min="14081" max="14081" width="9" style="3" customWidth="1"/>
    <col min="14082" max="14082" width="32" style="3" customWidth="1"/>
    <col min="14083" max="14083" width="9" style="3" bestFit="1" customWidth="1"/>
    <col min="14084" max="14084" width="1.140625" style="3" customWidth="1"/>
    <col min="14085" max="14085" width="9.5703125" style="3" bestFit="1" customWidth="1"/>
    <col min="14086" max="14086" width="0.7109375" style="3" customWidth="1"/>
    <col min="14087" max="14087" width="9" style="3" bestFit="1" customWidth="1"/>
    <col min="14088" max="14088" width="0.85546875" style="3" customWidth="1"/>
    <col min="14089" max="14089" width="9.5703125" style="3" bestFit="1" customWidth="1"/>
    <col min="14090" max="14090" width="0.7109375" style="3" customWidth="1"/>
    <col min="14091" max="14092" width="9.140625" style="3"/>
    <col min="14093" max="14093" width="9.5703125" style="3" bestFit="1" customWidth="1"/>
    <col min="14094" max="14336" width="9.140625" style="3"/>
    <col min="14337" max="14337" width="9" style="3" customWidth="1"/>
    <col min="14338" max="14338" width="32" style="3" customWidth="1"/>
    <col min="14339" max="14339" width="9" style="3" bestFit="1" customWidth="1"/>
    <col min="14340" max="14340" width="1.140625" style="3" customWidth="1"/>
    <col min="14341" max="14341" width="9.5703125" style="3" bestFit="1" customWidth="1"/>
    <col min="14342" max="14342" width="0.7109375" style="3" customWidth="1"/>
    <col min="14343" max="14343" width="9" style="3" bestFit="1" customWidth="1"/>
    <col min="14344" max="14344" width="0.85546875" style="3" customWidth="1"/>
    <col min="14345" max="14345" width="9.5703125" style="3" bestFit="1" customWidth="1"/>
    <col min="14346" max="14346" width="0.7109375" style="3" customWidth="1"/>
    <col min="14347" max="14348" width="9.140625" style="3"/>
    <col min="14349" max="14349" width="9.5703125" style="3" bestFit="1" customWidth="1"/>
    <col min="14350" max="14592" width="9.140625" style="3"/>
    <col min="14593" max="14593" width="9" style="3" customWidth="1"/>
    <col min="14594" max="14594" width="32" style="3" customWidth="1"/>
    <col min="14595" max="14595" width="9" style="3" bestFit="1" customWidth="1"/>
    <col min="14596" max="14596" width="1.140625" style="3" customWidth="1"/>
    <col min="14597" max="14597" width="9.5703125" style="3" bestFit="1" customWidth="1"/>
    <col min="14598" max="14598" width="0.7109375" style="3" customWidth="1"/>
    <col min="14599" max="14599" width="9" style="3" bestFit="1" customWidth="1"/>
    <col min="14600" max="14600" width="0.85546875" style="3" customWidth="1"/>
    <col min="14601" max="14601" width="9.5703125" style="3" bestFit="1" customWidth="1"/>
    <col min="14602" max="14602" width="0.7109375" style="3" customWidth="1"/>
    <col min="14603" max="14604" width="9.140625" style="3"/>
    <col min="14605" max="14605" width="9.5703125" style="3" bestFit="1" customWidth="1"/>
    <col min="14606" max="14848" width="9.140625" style="3"/>
    <col min="14849" max="14849" width="9" style="3" customWidth="1"/>
    <col min="14850" max="14850" width="32" style="3" customWidth="1"/>
    <col min="14851" max="14851" width="9" style="3" bestFit="1" customWidth="1"/>
    <col min="14852" max="14852" width="1.140625" style="3" customWidth="1"/>
    <col min="14853" max="14853" width="9.5703125" style="3" bestFit="1" customWidth="1"/>
    <col min="14854" max="14854" width="0.7109375" style="3" customWidth="1"/>
    <col min="14855" max="14855" width="9" style="3" bestFit="1" customWidth="1"/>
    <col min="14856" max="14856" width="0.85546875" style="3" customWidth="1"/>
    <col min="14857" max="14857" width="9.5703125" style="3" bestFit="1" customWidth="1"/>
    <col min="14858" max="14858" width="0.7109375" style="3" customWidth="1"/>
    <col min="14859" max="14860" width="9.140625" style="3"/>
    <col min="14861" max="14861" width="9.5703125" style="3" bestFit="1" customWidth="1"/>
    <col min="14862" max="15104" width="9.140625" style="3"/>
    <col min="15105" max="15105" width="9" style="3" customWidth="1"/>
    <col min="15106" max="15106" width="32" style="3" customWidth="1"/>
    <col min="15107" max="15107" width="9" style="3" bestFit="1" customWidth="1"/>
    <col min="15108" max="15108" width="1.140625" style="3" customWidth="1"/>
    <col min="15109" max="15109" width="9.5703125" style="3" bestFit="1" customWidth="1"/>
    <col min="15110" max="15110" width="0.7109375" style="3" customWidth="1"/>
    <col min="15111" max="15111" width="9" style="3" bestFit="1" customWidth="1"/>
    <col min="15112" max="15112" width="0.85546875" style="3" customWidth="1"/>
    <col min="15113" max="15113" width="9.5703125" style="3" bestFit="1" customWidth="1"/>
    <col min="15114" max="15114" width="0.7109375" style="3" customWidth="1"/>
    <col min="15115" max="15116" width="9.140625" style="3"/>
    <col min="15117" max="15117" width="9.5703125" style="3" bestFit="1" customWidth="1"/>
    <col min="15118" max="15360" width="9.140625" style="3"/>
    <col min="15361" max="15361" width="9" style="3" customWidth="1"/>
    <col min="15362" max="15362" width="32" style="3" customWidth="1"/>
    <col min="15363" max="15363" width="9" style="3" bestFit="1" customWidth="1"/>
    <col min="15364" max="15364" width="1.140625" style="3" customWidth="1"/>
    <col min="15365" max="15365" width="9.5703125" style="3" bestFit="1" customWidth="1"/>
    <col min="15366" max="15366" width="0.7109375" style="3" customWidth="1"/>
    <col min="15367" max="15367" width="9" style="3" bestFit="1" customWidth="1"/>
    <col min="15368" max="15368" width="0.85546875" style="3" customWidth="1"/>
    <col min="15369" max="15369" width="9.5703125" style="3" bestFit="1" customWidth="1"/>
    <col min="15370" max="15370" width="0.7109375" style="3" customWidth="1"/>
    <col min="15371" max="15372" width="9.140625" style="3"/>
    <col min="15373" max="15373" width="9.5703125" style="3" bestFit="1" customWidth="1"/>
    <col min="15374" max="15616" width="9.140625" style="3"/>
    <col min="15617" max="15617" width="9" style="3" customWidth="1"/>
    <col min="15618" max="15618" width="32" style="3" customWidth="1"/>
    <col min="15619" max="15619" width="9" style="3" bestFit="1" customWidth="1"/>
    <col min="15620" max="15620" width="1.140625" style="3" customWidth="1"/>
    <col min="15621" max="15621" width="9.5703125" style="3" bestFit="1" customWidth="1"/>
    <col min="15622" max="15622" width="0.7109375" style="3" customWidth="1"/>
    <col min="15623" max="15623" width="9" style="3" bestFit="1" customWidth="1"/>
    <col min="15624" max="15624" width="0.85546875" style="3" customWidth="1"/>
    <col min="15625" max="15625" width="9.5703125" style="3" bestFit="1" customWidth="1"/>
    <col min="15626" max="15626" width="0.7109375" style="3" customWidth="1"/>
    <col min="15627" max="15628" width="9.140625" style="3"/>
    <col min="15629" max="15629" width="9.5703125" style="3" bestFit="1" customWidth="1"/>
    <col min="15630" max="15872" width="9.140625" style="3"/>
    <col min="15873" max="15873" width="9" style="3" customWidth="1"/>
    <col min="15874" max="15874" width="32" style="3" customWidth="1"/>
    <col min="15875" max="15875" width="9" style="3" bestFit="1" customWidth="1"/>
    <col min="15876" max="15876" width="1.140625" style="3" customWidth="1"/>
    <col min="15877" max="15877" width="9.5703125" style="3" bestFit="1" customWidth="1"/>
    <col min="15878" max="15878" width="0.7109375" style="3" customWidth="1"/>
    <col min="15879" max="15879" width="9" style="3" bestFit="1" customWidth="1"/>
    <col min="15880" max="15880" width="0.85546875" style="3" customWidth="1"/>
    <col min="15881" max="15881" width="9.5703125" style="3" bestFit="1" customWidth="1"/>
    <col min="15882" max="15882" width="0.7109375" style="3" customWidth="1"/>
    <col min="15883" max="15884" width="9.140625" style="3"/>
    <col min="15885" max="15885" width="9.5703125" style="3" bestFit="1" customWidth="1"/>
    <col min="15886" max="16128" width="9.140625" style="3"/>
    <col min="16129" max="16129" width="9" style="3" customWidth="1"/>
    <col min="16130" max="16130" width="32" style="3" customWidth="1"/>
    <col min="16131" max="16131" width="9" style="3" bestFit="1" customWidth="1"/>
    <col min="16132" max="16132" width="1.140625" style="3" customWidth="1"/>
    <col min="16133" max="16133" width="9.5703125" style="3" bestFit="1" customWidth="1"/>
    <col min="16134" max="16134" width="0.7109375" style="3" customWidth="1"/>
    <col min="16135" max="16135" width="9" style="3" bestFit="1" customWidth="1"/>
    <col min="16136" max="16136" width="0.85546875" style="3" customWidth="1"/>
    <col min="16137" max="16137" width="9.5703125" style="3" bestFit="1" customWidth="1"/>
    <col min="16138" max="16138" width="0.7109375" style="3" customWidth="1"/>
    <col min="16139" max="16140" width="9.140625" style="3"/>
    <col min="16141" max="16141" width="9.5703125" style="3" bestFit="1" customWidth="1"/>
    <col min="16142" max="16384" width="9.140625" style="3"/>
  </cols>
  <sheetData>
    <row r="1" spans="1:14" x14ac:dyDescent="0.2">
      <c r="A1" s="1" t="s">
        <v>0</v>
      </c>
    </row>
    <row r="2" spans="1:14" x14ac:dyDescent="0.2">
      <c r="A2" s="1" t="s">
        <v>26</v>
      </c>
    </row>
    <row r="3" spans="1:14" x14ac:dyDescent="0.2">
      <c r="A3" s="1"/>
    </row>
    <row r="4" spans="1:14" x14ac:dyDescent="0.2">
      <c r="A4" s="1" t="s">
        <v>27</v>
      </c>
    </row>
    <row r="5" spans="1:14" x14ac:dyDescent="0.2">
      <c r="A5" s="29" t="s">
        <v>28</v>
      </c>
    </row>
    <row r="6" spans="1:14" x14ac:dyDescent="0.2">
      <c r="A6" s="1" t="s">
        <v>29</v>
      </c>
    </row>
    <row r="8" spans="1:14" x14ac:dyDescent="0.2">
      <c r="C8" s="30" t="s">
        <v>30</v>
      </c>
      <c r="D8" s="30"/>
      <c r="E8" s="31" t="s">
        <v>31</v>
      </c>
      <c r="F8" s="31"/>
      <c r="G8" s="31" t="str">
        <f>+C8</f>
        <v>FY 2012</v>
      </c>
      <c r="H8" s="31"/>
      <c r="I8" s="31" t="str">
        <f>+E8</f>
        <v>FY 2011</v>
      </c>
      <c r="J8" s="31"/>
    </row>
    <row r="9" spans="1:14" x14ac:dyDescent="0.2">
      <c r="C9" s="30" t="s">
        <v>32</v>
      </c>
      <c r="E9" s="31" t="s">
        <v>33</v>
      </c>
      <c r="F9" s="32"/>
      <c r="G9" s="31" t="s">
        <v>32</v>
      </c>
      <c r="H9" s="32"/>
      <c r="I9" s="32" t="s">
        <v>33</v>
      </c>
      <c r="J9" s="32"/>
    </row>
    <row r="10" spans="1:14" x14ac:dyDescent="0.2">
      <c r="C10" s="30" t="s">
        <v>34</v>
      </c>
      <c r="E10" s="31" t="s">
        <v>34</v>
      </c>
      <c r="F10" s="32"/>
      <c r="G10" s="31" t="s">
        <v>35</v>
      </c>
      <c r="H10" s="32"/>
      <c r="I10" s="31" t="str">
        <f>+G10</f>
        <v>12 Months</v>
      </c>
      <c r="J10" s="31"/>
    </row>
    <row r="11" spans="1:14" x14ac:dyDescent="0.2">
      <c r="C11" s="30" t="s">
        <v>36</v>
      </c>
      <c r="E11" s="31" t="s">
        <v>36</v>
      </c>
      <c r="F11" s="32"/>
      <c r="G11" s="31" t="s">
        <v>37</v>
      </c>
      <c r="H11" s="32"/>
      <c r="I11" s="31" t="s">
        <v>37</v>
      </c>
      <c r="J11" s="31"/>
    </row>
    <row r="12" spans="1:14" x14ac:dyDescent="0.2">
      <c r="C12" s="33">
        <v>41090</v>
      </c>
      <c r="D12" s="33"/>
      <c r="E12" s="33">
        <v>40724</v>
      </c>
      <c r="G12" s="34" t="s">
        <v>38</v>
      </c>
      <c r="H12" s="35"/>
      <c r="I12" s="34" t="s">
        <v>38</v>
      </c>
      <c r="J12" s="34"/>
    </row>
    <row r="13" spans="1:14" x14ac:dyDescent="0.2">
      <c r="G13" s="36"/>
      <c r="I13" s="36"/>
    </row>
    <row r="14" spans="1:14" x14ac:dyDescent="0.2">
      <c r="C14" s="30" t="s">
        <v>11</v>
      </c>
      <c r="E14" s="30" t="s">
        <v>11</v>
      </c>
      <c r="G14" s="30" t="s">
        <v>11</v>
      </c>
      <c r="I14" s="30" t="s">
        <v>11</v>
      </c>
    </row>
    <row r="16" spans="1:14" x14ac:dyDescent="0.2">
      <c r="A16" s="2" t="s">
        <v>12</v>
      </c>
      <c r="B16" s="1"/>
      <c r="C16" s="37">
        <v>9981</v>
      </c>
      <c r="D16" s="37"/>
      <c r="E16" s="37">
        <v>9880</v>
      </c>
      <c r="G16" s="2">
        <f>26855+C16-1</f>
        <v>36835</v>
      </c>
      <c r="I16" s="2">
        <v>35504</v>
      </c>
      <c r="L16" s="2"/>
      <c r="M16" s="2"/>
      <c r="N16" s="2"/>
    </row>
    <row r="17" spans="1:13" x14ac:dyDescent="0.2">
      <c r="C17" s="37"/>
      <c r="D17" s="37"/>
      <c r="E17" s="37"/>
    </row>
    <row r="18" spans="1:13" x14ac:dyDescent="0.2">
      <c r="A18" s="2" t="s">
        <v>39</v>
      </c>
      <c r="C18" s="38">
        <f>-6864</f>
        <v>-6864</v>
      </c>
      <c r="D18" s="37"/>
      <c r="E18" s="38">
        <v>-6417</v>
      </c>
      <c r="F18" s="23"/>
      <c r="G18" s="39">
        <f>-17098+C18</f>
        <v>-23962</v>
      </c>
      <c r="I18" s="39">
        <v>-23258</v>
      </c>
      <c r="L18" s="2"/>
      <c r="M18" s="40"/>
    </row>
    <row r="19" spans="1:13" x14ac:dyDescent="0.2">
      <c r="C19" s="41"/>
      <c r="D19" s="37"/>
      <c r="E19" s="37"/>
      <c r="F19" s="23"/>
      <c r="G19" s="23"/>
      <c r="I19" s="23"/>
    </row>
    <row r="20" spans="1:13" x14ac:dyDescent="0.2">
      <c r="A20" s="1" t="s">
        <v>40</v>
      </c>
      <c r="C20" s="42">
        <f>SUM(C16:C18)</f>
        <v>3117</v>
      </c>
      <c r="D20" s="42"/>
      <c r="E20" s="37">
        <f>SUM(E16:E18)</f>
        <v>3463</v>
      </c>
      <c r="F20" s="23"/>
      <c r="G20" s="2">
        <f>SUM(G16:G18)</f>
        <v>12873</v>
      </c>
      <c r="I20" s="2">
        <f>SUM(I16:I18)</f>
        <v>12246</v>
      </c>
    </row>
    <row r="21" spans="1:13" x14ac:dyDescent="0.2">
      <c r="C21" s="32"/>
      <c r="D21" s="43"/>
      <c r="E21" s="44"/>
      <c r="F21" s="23"/>
    </row>
    <row r="22" spans="1:13" x14ac:dyDescent="0.2">
      <c r="A22" s="2" t="s">
        <v>41</v>
      </c>
      <c r="B22" s="45"/>
      <c r="C22" s="37">
        <f>-1135-211-295</f>
        <v>-1641</v>
      </c>
      <c r="D22" s="37"/>
      <c r="E22" s="37">
        <v>-1213</v>
      </c>
      <c r="F22" s="23"/>
      <c r="G22" s="2">
        <f>-3854+C22</f>
        <v>-5495</v>
      </c>
      <c r="I22" s="2">
        <v>-4793</v>
      </c>
      <c r="L22" s="2"/>
      <c r="M22" s="40"/>
    </row>
    <row r="23" spans="1:13" x14ac:dyDescent="0.2">
      <c r="C23" s="37"/>
      <c r="D23" s="37"/>
      <c r="E23" s="37" t="s">
        <v>42</v>
      </c>
      <c r="F23" s="23"/>
    </row>
    <row r="24" spans="1:13" x14ac:dyDescent="0.2">
      <c r="A24" s="2" t="s">
        <v>43</v>
      </c>
      <c r="B24" s="45"/>
      <c r="C24" s="37">
        <f>199</f>
        <v>199</v>
      </c>
      <c r="D24" s="37"/>
      <c r="E24" s="37">
        <v>1015</v>
      </c>
      <c r="F24" s="23"/>
      <c r="G24" s="2">
        <f>275+C24</f>
        <v>474</v>
      </c>
      <c r="I24" s="2">
        <f>982+E24</f>
        <v>1997</v>
      </c>
      <c r="L24" s="2"/>
    </row>
    <row r="25" spans="1:13" x14ac:dyDescent="0.2">
      <c r="C25" s="37"/>
      <c r="D25" s="37"/>
      <c r="E25" s="37"/>
      <c r="F25" s="23"/>
    </row>
    <row r="26" spans="1:13" x14ac:dyDescent="0.2">
      <c r="A26" s="46" t="s">
        <v>44</v>
      </c>
      <c r="B26" s="3"/>
      <c r="C26" s="37">
        <v>-3</v>
      </c>
      <c r="D26" s="37"/>
      <c r="E26" s="37">
        <v>1</v>
      </c>
      <c r="F26" s="41"/>
      <c r="G26" s="2">
        <f>133+C26</f>
        <v>130</v>
      </c>
      <c r="I26" s="2">
        <v>7</v>
      </c>
      <c r="J26" s="32"/>
      <c r="L26" s="2"/>
    </row>
    <row r="27" spans="1:13" x14ac:dyDescent="0.2">
      <c r="A27" s="32"/>
      <c r="C27" s="37"/>
      <c r="D27" s="37"/>
      <c r="E27" s="37"/>
      <c r="F27" s="41"/>
      <c r="G27" s="32"/>
      <c r="I27" s="32"/>
      <c r="J27" s="32"/>
    </row>
    <row r="28" spans="1:13" x14ac:dyDescent="0.2">
      <c r="A28" s="32" t="s">
        <v>45</v>
      </c>
      <c r="C28" s="38">
        <v>1958</v>
      </c>
      <c r="D28" s="37"/>
      <c r="E28" s="37">
        <v>-2831</v>
      </c>
      <c r="F28" s="41"/>
      <c r="G28" s="47">
        <f>-3729+C28</f>
        <v>-1771</v>
      </c>
      <c r="I28" s="39">
        <v>-1811</v>
      </c>
      <c r="J28" s="32"/>
      <c r="L28" s="2"/>
    </row>
    <row r="29" spans="1:13" x14ac:dyDescent="0.2">
      <c r="A29" s="32"/>
      <c r="C29" s="32"/>
      <c r="D29" s="37"/>
      <c r="E29" s="48"/>
      <c r="F29" s="41"/>
      <c r="G29" s="32"/>
      <c r="I29" s="32"/>
      <c r="J29" s="32"/>
    </row>
    <row r="30" spans="1:13" x14ac:dyDescent="0.2">
      <c r="A30" s="29" t="s">
        <v>46</v>
      </c>
      <c r="B30" s="1"/>
      <c r="C30" s="37">
        <f>SUM(C20:C28)</f>
        <v>3630</v>
      </c>
      <c r="D30" s="37"/>
      <c r="E30" s="37">
        <f>SUM(E20:E29)</f>
        <v>435</v>
      </c>
      <c r="F30" s="41"/>
      <c r="G30" s="32">
        <f>SUM(G22:G28)+G20</f>
        <v>6211</v>
      </c>
      <c r="I30" s="32">
        <f>SUM(I22:I28)+I20</f>
        <v>7646</v>
      </c>
      <c r="J30" s="32"/>
      <c r="L30" s="2"/>
    </row>
    <row r="31" spans="1:13" x14ac:dyDescent="0.2">
      <c r="A31" s="32"/>
      <c r="C31" s="32"/>
      <c r="D31" s="37"/>
      <c r="E31" s="37"/>
      <c r="F31" s="41"/>
      <c r="G31" s="32"/>
      <c r="I31" s="32"/>
      <c r="J31" s="32"/>
    </row>
    <row r="32" spans="1:13" x14ac:dyDescent="0.2">
      <c r="A32" s="32" t="s">
        <v>47</v>
      </c>
      <c r="B32" s="49"/>
      <c r="C32" s="32">
        <v>-79</v>
      </c>
      <c r="D32" s="37"/>
      <c r="E32" s="37">
        <v>-82</v>
      </c>
      <c r="F32" s="41"/>
      <c r="G32" s="2">
        <f>-205+C32</f>
        <v>-284</v>
      </c>
      <c r="I32" s="2">
        <f>-230+E32</f>
        <v>-312</v>
      </c>
      <c r="J32" s="32"/>
      <c r="L32" s="2"/>
      <c r="M32" s="40"/>
    </row>
    <row r="33" spans="1:13" x14ac:dyDescent="0.2">
      <c r="A33" s="32"/>
      <c r="B33" s="49"/>
      <c r="C33" s="50"/>
      <c r="D33" s="37"/>
      <c r="E33" s="48"/>
      <c r="F33" s="41"/>
      <c r="G33" s="50"/>
      <c r="I33" s="50"/>
      <c r="J33" s="32"/>
    </row>
    <row r="34" spans="1:13" x14ac:dyDescent="0.2">
      <c r="A34" s="29" t="s">
        <v>48</v>
      </c>
      <c r="B34" s="49"/>
      <c r="C34" s="32">
        <f>+C30+C32</f>
        <v>3551</v>
      </c>
      <c r="D34" s="32"/>
      <c r="E34" s="37">
        <f>SUM(E29:E33)</f>
        <v>353</v>
      </c>
      <c r="F34" s="41"/>
      <c r="G34" s="32">
        <f>+G30+G32</f>
        <v>5927</v>
      </c>
      <c r="I34" s="32">
        <f>+I30+I32</f>
        <v>7334</v>
      </c>
      <c r="J34" s="32"/>
    </row>
    <row r="35" spans="1:13" x14ac:dyDescent="0.2">
      <c r="B35" s="49"/>
      <c r="C35" s="32"/>
      <c r="D35" s="37"/>
      <c r="E35" s="37"/>
      <c r="F35" s="23"/>
    </row>
    <row r="36" spans="1:13" x14ac:dyDescent="0.2">
      <c r="A36" s="2" t="s">
        <v>49</v>
      </c>
      <c r="C36" s="38">
        <v>-1697</v>
      </c>
      <c r="D36" s="37"/>
      <c r="E36" s="38">
        <v>4849</v>
      </c>
      <c r="F36" s="23"/>
      <c r="G36" s="39">
        <f>-497+C36</f>
        <v>-2194</v>
      </c>
      <c r="I36" s="39">
        <v>4382</v>
      </c>
      <c r="L36" s="2"/>
      <c r="M36" s="40"/>
    </row>
    <row r="37" spans="1:13" x14ac:dyDescent="0.2">
      <c r="C37" s="32"/>
      <c r="D37" s="37"/>
      <c r="E37" s="37"/>
      <c r="F37" s="23"/>
    </row>
    <row r="38" spans="1:13" x14ac:dyDescent="0.2">
      <c r="A38" s="1" t="s">
        <v>50</v>
      </c>
      <c r="B38" s="1"/>
      <c r="C38" s="37">
        <f>+C34+C36</f>
        <v>1854</v>
      </c>
      <c r="D38" s="37"/>
      <c r="E38" s="37">
        <f>SUM(E34:E36)</f>
        <v>5202</v>
      </c>
      <c r="F38" s="23"/>
      <c r="G38" s="51">
        <f>+G34+G36</f>
        <v>3733</v>
      </c>
      <c r="I38" s="51">
        <f>+I34+I36</f>
        <v>11716</v>
      </c>
    </row>
    <row r="39" spans="1:13" ht="12" customHeight="1" x14ac:dyDescent="0.2">
      <c r="C39" s="32"/>
      <c r="D39" s="37"/>
      <c r="E39" s="37"/>
      <c r="F39" s="23"/>
    </row>
    <row r="40" spans="1:13" x14ac:dyDescent="0.2">
      <c r="A40" s="2" t="s">
        <v>51</v>
      </c>
      <c r="C40" s="47">
        <v>0</v>
      </c>
      <c r="D40" s="37"/>
      <c r="E40" s="38">
        <v>0</v>
      </c>
      <c r="F40" s="23"/>
      <c r="G40" s="39">
        <f>0+C40</f>
        <v>0</v>
      </c>
      <c r="I40" s="39">
        <f>0+E40</f>
        <v>0</v>
      </c>
    </row>
    <row r="41" spans="1:13" x14ac:dyDescent="0.2">
      <c r="C41" s="41"/>
      <c r="D41" s="37"/>
      <c r="E41" s="37"/>
      <c r="F41" s="23"/>
      <c r="G41" s="23"/>
      <c r="I41" s="23"/>
    </row>
    <row r="42" spans="1:13" ht="13.5" thickBot="1" x14ac:dyDescent="0.25">
      <c r="A42" s="1" t="s">
        <v>52</v>
      </c>
      <c r="C42" s="52">
        <f>+C38+C40</f>
        <v>1854</v>
      </c>
      <c r="D42" s="52"/>
      <c r="E42" s="52">
        <f>+E38+E40</f>
        <v>5202</v>
      </c>
      <c r="F42" s="23"/>
      <c r="G42" s="52">
        <f>+G38+G40</f>
        <v>3733</v>
      </c>
      <c r="I42" s="52">
        <f>+I38+I40</f>
        <v>11716</v>
      </c>
    </row>
    <row r="43" spans="1:13" ht="13.5" thickTop="1" x14ac:dyDescent="0.2">
      <c r="C43" s="32"/>
      <c r="D43" s="37"/>
      <c r="E43" s="37"/>
      <c r="F43" s="23"/>
    </row>
    <row r="44" spans="1:13" x14ac:dyDescent="0.2">
      <c r="C44" s="32"/>
      <c r="D44" s="37"/>
      <c r="E44" s="37"/>
      <c r="F44" s="23"/>
    </row>
    <row r="45" spans="1:13" x14ac:dyDescent="0.2">
      <c r="A45" s="1" t="s">
        <v>53</v>
      </c>
      <c r="B45" s="1"/>
      <c r="C45" s="32"/>
      <c r="D45" s="37"/>
      <c r="E45" s="37"/>
      <c r="F45" s="23"/>
    </row>
    <row r="46" spans="1:13" x14ac:dyDescent="0.2">
      <c r="C46" s="32"/>
      <c r="D46" s="37"/>
      <c r="E46" s="37"/>
      <c r="F46" s="23"/>
    </row>
    <row r="47" spans="1:13" x14ac:dyDescent="0.2">
      <c r="A47" s="32" t="s">
        <v>54</v>
      </c>
      <c r="B47" s="32"/>
      <c r="C47" s="32">
        <f>+C38-C49</f>
        <v>1810</v>
      </c>
      <c r="D47" s="32"/>
      <c r="E47" s="37">
        <f>E51-E49</f>
        <v>5056</v>
      </c>
      <c r="F47" s="41"/>
      <c r="G47" s="32">
        <f>+G38-G49</f>
        <v>3409</v>
      </c>
      <c r="I47" s="37">
        <f>+I38-I49</f>
        <v>11138</v>
      </c>
      <c r="J47" s="32"/>
    </row>
    <row r="48" spans="1:13" x14ac:dyDescent="0.2">
      <c r="A48" s="32"/>
      <c r="B48" s="32"/>
      <c r="C48" s="32"/>
      <c r="D48" s="37"/>
      <c r="E48" s="37"/>
      <c r="F48" s="41"/>
      <c r="G48" s="32"/>
      <c r="I48" s="37"/>
      <c r="J48" s="32"/>
    </row>
    <row r="49" spans="1:10" x14ac:dyDescent="0.2">
      <c r="A49" s="32" t="s">
        <v>55</v>
      </c>
      <c r="C49" s="37">
        <v>44</v>
      </c>
      <c r="D49" s="37"/>
      <c r="E49" s="37">
        <v>146</v>
      </c>
      <c r="F49" s="41"/>
      <c r="G49" s="23">
        <v>324</v>
      </c>
      <c r="I49" s="37">
        <v>578</v>
      </c>
      <c r="J49" s="32"/>
    </row>
    <row r="50" spans="1:10" x14ac:dyDescent="0.2">
      <c r="C50" s="50"/>
      <c r="D50" s="37"/>
      <c r="E50" s="48"/>
      <c r="F50" s="23"/>
      <c r="G50" s="53"/>
      <c r="I50" s="53"/>
    </row>
    <row r="51" spans="1:10" ht="13.5" thickBot="1" x14ac:dyDescent="0.25">
      <c r="A51" s="1"/>
      <c r="B51" s="1"/>
      <c r="C51" s="54">
        <f>+C47+C49</f>
        <v>1854</v>
      </c>
      <c r="D51" s="54"/>
      <c r="E51" s="54">
        <f>E42</f>
        <v>5202</v>
      </c>
      <c r="F51" s="23"/>
      <c r="G51" s="54">
        <f>G47+G49</f>
        <v>3733</v>
      </c>
      <c r="I51" s="54">
        <f>I47+I49</f>
        <v>11716</v>
      </c>
    </row>
    <row r="52" spans="1:10" x14ac:dyDescent="0.2">
      <c r="D52" s="23"/>
      <c r="F52" s="23"/>
    </row>
    <row r="53" spans="1:10" x14ac:dyDescent="0.2">
      <c r="A53" s="55" t="s">
        <v>56</v>
      </c>
      <c r="B53" s="56" t="s">
        <v>57</v>
      </c>
      <c r="C53" s="57">
        <v>0.93</v>
      </c>
      <c r="D53" s="58"/>
      <c r="E53" s="59">
        <v>2.59</v>
      </c>
      <c r="F53" s="60"/>
      <c r="G53" s="57">
        <v>1.75</v>
      </c>
      <c r="H53" s="55"/>
      <c r="I53" s="57">
        <v>5.71</v>
      </c>
      <c r="J53" s="56"/>
    </row>
    <row r="54" spans="1:10" x14ac:dyDescent="0.2">
      <c r="A54" s="55"/>
      <c r="B54" s="55"/>
      <c r="C54" s="61"/>
      <c r="D54" s="59"/>
      <c r="E54" s="62"/>
      <c r="F54" s="62"/>
      <c r="G54" s="63"/>
      <c r="H54" s="55"/>
      <c r="I54" s="61"/>
      <c r="J54" s="55"/>
    </row>
    <row r="55" spans="1:10" x14ac:dyDescent="0.2">
      <c r="A55" s="55" t="s">
        <v>58</v>
      </c>
      <c r="B55" s="56" t="s">
        <v>59</v>
      </c>
      <c r="C55" s="61">
        <v>0.85</v>
      </c>
      <c r="D55" s="64"/>
      <c r="E55" s="59">
        <v>2.4300000000000002</v>
      </c>
      <c r="F55" s="60"/>
      <c r="G55" s="61">
        <v>1.6</v>
      </c>
      <c r="H55" s="55"/>
      <c r="I55" s="61">
        <v>5.36</v>
      </c>
      <c r="J55" s="56"/>
    </row>
    <row r="56" spans="1:10" x14ac:dyDescent="0.2">
      <c r="C56" s="65"/>
      <c r="D56" s="65"/>
      <c r="E56" s="66"/>
      <c r="F56" s="67"/>
      <c r="G56" s="65"/>
      <c r="H56" s="65"/>
      <c r="I56" s="66"/>
    </row>
    <row r="57" spans="1:10" x14ac:dyDescent="0.2">
      <c r="B57" s="68"/>
      <c r="C57" s="68"/>
      <c r="D57" s="68"/>
      <c r="E57" s="68"/>
      <c r="F57" s="68"/>
      <c r="G57" s="68"/>
      <c r="H57" s="68"/>
      <c r="I57" s="68"/>
      <c r="J57" s="68"/>
    </row>
    <row r="58" spans="1:10" x14ac:dyDescent="0.2">
      <c r="A58" s="69" t="s">
        <v>60</v>
      </c>
      <c r="B58" s="32"/>
      <c r="C58" s="32"/>
      <c r="D58" s="32"/>
      <c r="E58" s="32"/>
      <c r="F58" s="32"/>
      <c r="G58" s="32"/>
      <c r="H58" s="32"/>
      <c r="I58" s="32"/>
      <c r="J58" s="32"/>
    </row>
    <row r="59" spans="1:10" x14ac:dyDescent="0.2">
      <c r="A59" s="69" t="s">
        <v>61</v>
      </c>
      <c r="B59" s="32"/>
      <c r="C59" s="32"/>
      <c r="D59" s="32"/>
      <c r="E59" s="32"/>
      <c r="F59" s="32"/>
      <c r="G59" s="32"/>
      <c r="H59" s="32"/>
      <c r="I59" s="32"/>
      <c r="J59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sqref="A1:XFD1048576"/>
    </sheetView>
  </sheetViews>
  <sheetFormatPr defaultRowHeight="12.75" x14ac:dyDescent="0.2"/>
  <cols>
    <col min="1" max="1" width="1.7109375" style="2" customWidth="1"/>
    <col min="2" max="2" width="50.28515625" style="2" customWidth="1"/>
    <col min="3" max="3" width="1.140625" style="2" customWidth="1"/>
    <col min="4" max="4" width="13.42578125" style="2" customWidth="1"/>
    <col min="5" max="5" width="1.140625" style="2" customWidth="1"/>
    <col min="6" max="6" width="14.85546875" style="2" customWidth="1"/>
    <col min="7" max="256" width="9.140625" style="3"/>
    <col min="257" max="257" width="1.7109375" style="3" customWidth="1"/>
    <col min="258" max="258" width="50.28515625" style="3" customWidth="1"/>
    <col min="259" max="259" width="1.140625" style="3" customWidth="1"/>
    <col min="260" max="260" width="13.42578125" style="3" customWidth="1"/>
    <col min="261" max="261" width="1.140625" style="3" customWidth="1"/>
    <col min="262" max="262" width="14.85546875" style="3" customWidth="1"/>
    <col min="263" max="512" width="9.140625" style="3"/>
    <col min="513" max="513" width="1.7109375" style="3" customWidth="1"/>
    <col min="514" max="514" width="50.28515625" style="3" customWidth="1"/>
    <col min="515" max="515" width="1.140625" style="3" customWidth="1"/>
    <col min="516" max="516" width="13.42578125" style="3" customWidth="1"/>
    <col min="517" max="517" width="1.140625" style="3" customWidth="1"/>
    <col min="518" max="518" width="14.85546875" style="3" customWidth="1"/>
    <col min="519" max="768" width="9.140625" style="3"/>
    <col min="769" max="769" width="1.7109375" style="3" customWidth="1"/>
    <col min="770" max="770" width="50.28515625" style="3" customWidth="1"/>
    <col min="771" max="771" width="1.140625" style="3" customWidth="1"/>
    <col min="772" max="772" width="13.42578125" style="3" customWidth="1"/>
    <col min="773" max="773" width="1.140625" style="3" customWidth="1"/>
    <col min="774" max="774" width="14.85546875" style="3" customWidth="1"/>
    <col min="775" max="1024" width="9.140625" style="3"/>
    <col min="1025" max="1025" width="1.7109375" style="3" customWidth="1"/>
    <col min="1026" max="1026" width="50.28515625" style="3" customWidth="1"/>
    <col min="1027" max="1027" width="1.140625" style="3" customWidth="1"/>
    <col min="1028" max="1028" width="13.42578125" style="3" customWidth="1"/>
    <col min="1029" max="1029" width="1.140625" style="3" customWidth="1"/>
    <col min="1030" max="1030" width="14.85546875" style="3" customWidth="1"/>
    <col min="1031" max="1280" width="9.140625" style="3"/>
    <col min="1281" max="1281" width="1.7109375" style="3" customWidth="1"/>
    <col min="1282" max="1282" width="50.28515625" style="3" customWidth="1"/>
    <col min="1283" max="1283" width="1.140625" style="3" customWidth="1"/>
    <col min="1284" max="1284" width="13.42578125" style="3" customWidth="1"/>
    <col min="1285" max="1285" width="1.140625" style="3" customWidth="1"/>
    <col min="1286" max="1286" width="14.85546875" style="3" customWidth="1"/>
    <col min="1287" max="1536" width="9.140625" style="3"/>
    <col min="1537" max="1537" width="1.7109375" style="3" customWidth="1"/>
    <col min="1538" max="1538" width="50.28515625" style="3" customWidth="1"/>
    <col min="1539" max="1539" width="1.140625" style="3" customWidth="1"/>
    <col min="1540" max="1540" width="13.42578125" style="3" customWidth="1"/>
    <col min="1541" max="1541" width="1.140625" style="3" customWidth="1"/>
    <col min="1542" max="1542" width="14.85546875" style="3" customWidth="1"/>
    <col min="1543" max="1792" width="9.140625" style="3"/>
    <col min="1793" max="1793" width="1.7109375" style="3" customWidth="1"/>
    <col min="1794" max="1794" width="50.28515625" style="3" customWidth="1"/>
    <col min="1795" max="1795" width="1.140625" style="3" customWidth="1"/>
    <col min="1796" max="1796" width="13.42578125" style="3" customWidth="1"/>
    <col min="1797" max="1797" width="1.140625" style="3" customWidth="1"/>
    <col min="1798" max="1798" width="14.85546875" style="3" customWidth="1"/>
    <col min="1799" max="2048" width="9.140625" style="3"/>
    <col min="2049" max="2049" width="1.7109375" style="3" customWidth="1"/>
    <col min="2050" max="2050" width="50.28515625" style="3" customWidth="1"/>
    <col min="2051" max="2051" width="1.140625" style="3" customWidth="1"/>
    <col min="2052" max="2052" width="13.42578125" style="3" customWidth="1"/>
    <col min="2053" max="2053" width="1.140625" style="3" customWidth="1"/>
    <col min="2054" max="2054" width="14.85546875" style="3" customWidth="1"/>
    <col min="2055" max="2304" width="9.140625" style="3"/>
    <col min="2305" max="2305" width="1.7109375" style="3" customWidth="1"/>
    <col min="2306" max="2306" width="50.28515625" style="3" customWidth="1"/>
    <col min="2307" max="2307" width="1.140625" style="3" customWidth="1"/>
    <col min="2308" max="2308" width="13.42578125" style="3" customWidth="1"/>
    <col min="2309" max="2309" width="1.140625" style="3" customWidth="1"/>
    <col min="2310" max="2310" width="14.85546875" style="3" customWidth="1"/>
    <col min="2311" max="2560" width="9.140625" style="3"/>
    <col min="2561" max="2561" width="1.7109375" style="3" customWidth="1"/>
    <col min="2562" max="2562" width="50.28515625" style="3" customWidth="1"/>
    <col min="2563" max="2563" width="1.140625" style="3" customWidth="1"/>
    <col min="2564" max="2564" width="13.42578125" style="3" customWidth="1"/>
    <col min="2565" max="2565" width="1.140625" style="3" customWidth="1"/>
    <col min="2566" max="2566" width="14.85546875" style="3" customWidth="1"/>
    <col min="2567" max="2816" width="9.140625" style="3"/>
    <col min="2817" max="2817" width="1.7109375" style="3" customWidth="1"/>
    <col min="2818" max="2818" width="50.28515625" style="3" customWidth="1"/>
    <col min="2819" max="2819" width="1.140625" style="3" customWidth="1"/>
    <col min="2820" max="2820" width="13.42578125" style="3" customWidth="1"/>
    <col min="2821" max="2821" width="1.140625" style="3" customWidth="1"/>
    <col min="2822" max="2822" width="14.85546875" style="3" customWidth="1"/>
    <col min="2823" max="3072" width="9.140625" style="3"/>
    <col min="3073" max="3073" width="1.7109375" style="3" customWidth="1"/>
    <col min="3074" max="3074" width="50.28515625" style="3" customWidth="1"/>
    <col min="3075" max="3075" width="1.140625" style="3" customWidth="1"/>
    <col min="3076" max="3076" width="13.42578125" style="3" customWidth="1"/>
    <col min="3077" max="3077" width="1.140625" style="3" customWidth="1"/>
    <col min="3078" max="3078" width="14.85546875" style="3" customWidth="1"/>
    <col min="3079" max="3328" width="9.140625" style="3"/>
    <col min="3329" max="3329" width="1.7109375" style="3" customWidth="1"/>
    <col min="3330" max="3330" width="50.28515625" style="3" customWidth="1"/>
    <col min="3331" max="3331" width="1.140625" style="3" customWidth="1"/>
    <col min="3332" max="3332" width="13.42578125" style="3" customWidth="1"/>
    <col min="3333" max="3333" width="1.140625" style="3" customWidth="1"/>
    <col min="3334" max="3334" width="14.85546875" style="3" customWidth="1"/>
    <col min="3335" max="3584" width="9.140625" style="3"/>
    <col min="3585" max="3585" width="1.7109375" style="3" customWidth="1"/>
    <col min="3586" max="3586" width="50.28515625" style="3" customWidth="1"/>
    <col min="3587" max="3587" width="1.140625" style="3" customWidth="1"/>
    <col min="3588" max="3588" width="13.42578125" style="3" customWidth="1"/>
    <col min="3589" max="3589" width="1.140625" style="3" customWidth="1"/>
    <col min="3590" max="3590" width="14.85546875" style="3" customWidth="1"/>
    <col min="3591" max="3840" width="9.140625" style="3"/>
    <col min="3841" max="3841" width="1.7109375" style="3" customWidth="1"/>
    <col min="3842" max="3842" width="50.28515625" style="3" customWidth="1"/>
    <col min="3843" max="3843" width="1.140625" style="3" customWidth="1"/>
    <col min="3844" max="3844" width="13.42578125" style="3" customWidth="1"/>
    <col min="3845" max="3845" width="1.140625" style="3" customWidth="1"/>
    <col min="3846" max="3846" width="14.85546875" style="3" customWidth="1"/>
    <col min="3847" max="4096" width="9.140625" style="3"/>
    <col min="4097" max="4097" width="1.7109375" style="3" customWidth="1"/>
    <col min="4098" max="4098" width="50.28515625" style="3" customWidth="1"/>
    <col min="4099" max="4099" width="1.140625" style="3" customWidth="1"/>
    <col min="4100" max="4100" width="13.42578125" style="3" customWidth="1"/>
    <col min="4101" max="4101" width="1.140625" style="3" customWidth="1"/>
    <col min="4102" max="4102" width="14.85546875" style="3" customWidth="1"/>
    <col min="4103" max="4352" width="9.140625" style="3"/>
    <col min="4353" max="4353" width="1.7109375" style="3" customWidth="1"/>
    <col min="4354" max="4354" width="50.28515625" style="3" customWidth="1"/>
    <col min="4355" max="4355" width="1.140625" style="3" customWidth="1"/>
    <col min="4356" max="4356" width="13.42578125" style="3" customWidth="1"/>
    <col min="4357" max="4357" width="1.140625" style="3" customWidth="1"/>
    <col min="4358" max="4358" width="14.85546875" style="3" customWidth="1"/>
    <col min="4359" max="4608" width="9.140625" style="3"/>
    <col min="4609" max="4609" width="1.7109375" style="3" customWidth="1"/>
    <col min="4610" max="4610" width="50.28515625" style="3" customWidth="1"/>
    <col min="4611" max="4611" width="1.140625" style="3" customWidth="1"/>
    <col min="4612" max="4612" width="13.42578125" style="3" customWidth="1"/>
    <col min="4613" max="4613" width="1.140625" style="3" customWidth="1"/>
    <col min="4614" max="4614" width="14.85546875" style="3" customWidth="1"/>
    <col min="4615" max="4864" width="9.140625" style="3"/>
    <col min="4865" max="4865" width="1.7109375" style="3" customWidth="1"/>
    <col min="4866" max="4866" width="50.28515625" style="3" customWidth="1"/>
    <col min="4867" max="4867" width="1.140625" style="3" customWidth="1"/>
    <col min="4868" max="4868" width="13.42578125" style="3" customWidth="1"/>
    <col min="4869" max="4869" width="1.140625" style="3" customWidth="1"/>
    <col min="4870" max="4870" width="14.85546875" style="3" customWidth="1"/>
    <col min="4871" max="5120" width="9.140625" style="3"/>
    <col min="5121" max="5121" width="1.7109375" style="3" customWidth="1"/>
    <col min="5122" max="5122" width="50.28515625" style="3" customWidth="1"/>
    <col min="5123" max="5123" width="1.140625" style="3" customWidth="1"/>
    <col min="5124" max="5124" width="13.42578125" style="3" customWidth="1"/>
    <col min="5125" max="5125" width="1.140625" style="3" customWidth="1"/>
    <col min="5126" max="5126" width="14.85546875" style="3" customWidth="1"/>
    <col min="5127" max="5376" width="9.140625" style="3"/>
    <col min="5377" max="5377" width="1.7109375" style="3" customWidth="1"/>
    <col min="5378" max="5378" width="50.28515625" style="3" customWidth="1"/>
    <col min="5379" max="5379" width="1.140625" style="3" customWidth="1"/>
    <col min="5380" max="5380" width="13.42578125" style="3" customWidth="1"/>
    <col min="5381" max="5381" width="1.140625" style="3" customWidth="1"/>
    <col min="5382" max="5382" width="14.85546875" style="3" customWidth="1"/>
    <col min="5383" max="5632" width="9.140625" style="3"/>
    <col min="5633" max="5633" width="1.7109375" style="3" customWidth="1"/>
    <col min="5634" max="5634" width="50.28515625" style="3" customWidth="1"/>
    <col min="5635" max="5635" width="1.140625" style="3" customWidth="1"/>
    <col min="5636" max="5636" width="13.42578125" style="3" customWidth="1"/>
    <col min="5637" max="5637" width="1.140625" style="3" customWidth="1"/>
    <col min="5638" max="5638" width="14.85546875" style="3" customWidth="1"/>
    <col min="5639" max="5888" width="9.140625" style="3"/>
    <col min="5889" max="5889" width="1.7109375" style="3" customWidth="1"/>
    <col min="5890" max="5890" width="50.28515625" style="3" customWidth="1"/>
    <col min="5891" max="5891" width="1.140625" style="3" customWidth="1"/>
    <col min="5892" max="5892" width="13.42578125" style="3" customWidth="1"/>
    <col min="5893" max="5893" width="1.140625" style="3" customWidth="1"/>
    <col min="5894" max="5894" width="14.85546875" style="3" customWidth="1"/>
    <col min="5895" max="6144" width="9.140625" style="3"/>
    <col min="6145" max="6145" width="1.7109375" style="3" customWidth="1"/>
    <col min="6146" max="6146" width="50.28515625" style="3" customWidth="1"/>
    <col min="6147" max="6147" width="1.140625" style="3" customWidth="1"/>
    <col min="6148" max="6148" width="13.42578125" style="3" customWidth="1"/>
    <col min="6149" max="6149" width="1.140625" style="3" customWidth="1"/>
    <col min="6150" max="6150" width="14.85546875" style="3" customWidth="1"/>
    <col min="6151" max="6400" width="9.140625" style="3"/>
    <col min="6401" max="6401" width="1.7109375" style="3" customWidth="1"/>
    <col min="6402" max="6402" width="50.28515625" style="3" customWidth="1"/>
    <col min="6403" max="6403" width="1.140625" style="3" customWidth="1"/>
    <col min="6404" max="6404" width="13.42578125" style="3" customWidth="1"/>
    <col min="6405" max="6405" width="1.140625" style="3" customWidth="1"/>
    <col min="6406" max="6406" width="14.85546875" style="3" customWidth="1"/>
    <col min="6407" max="6656" width="9.140625" style="3"/>
    <col min="6657" max="6657" width="1.7109375" style="3" customWidth="1"/>
    <col min="6658" max="6658" width="50.28515625" style="3" customWidth="1"/>
    <col min="6659" max="6659" width="1.140625" style="3" customWidth="1"/>
    <col min="6660" max="6660" width="13.42578125" style="3" customWidth="1"/>
    <col min="6661" max="6661" width="1.140625" style="3" customWidth="1"/>
    <col min="6662" max="6662" width="14.85546875" style="3" customWidth="1"/>
    <col min="6663" max="6912" width="9.140625" style="3"/>
    <col min="6913" max="6913" width="1.7109375" style="3" customWidth="1"/>
    <col min="6914" max="6914" width="50.28515625" style="3" customWidth="1"/>
    <col min="6915" max="6915" width="1.140625" style="3" customWidth="1"/>
    <col min="6916" max="6916" width="13.42578125" style="3" customWidth="1"/>
    <col min="6917" max="6917" width="1.140625" style="3" customWidth="1"/>
    <col min="6918" max="6918" width="14.85546875" style="3" customWidth="1"/>
    <col min="6919" max="7168" width="9.140625" style="3"/>
    <col min="7169" max="7169" width="1.7109375" style="3" customWidth="1"/>
    <col min="7170" max="7170" width="50.28515625" style="3" customWidth="1"/>
    <col min="7171" max="7171" width="1.140625" style="3" customWidth="1"/>
    <col min="7172" max="7172" width="13.42578125" style="3" customWidth="1"/>
    <col min="7173" max="7173" width="1.140625" style="3" customWidth="1"/>
    <col min="7174" max="7174" width="14.85546875" style="3" customWidth="1"/>
    <col min="7175" max="7424" width="9.140625" style="3"/>
    <col min="7425" max="7425" width="1.7109375" style="3" customWidth="1"/>
    <col min="7426" max="7426" width="50.28515625" style="3" customWidth="1"/>
    <col min="7427" max="7427" width="1.140625" style="3" customWidth="1"/>
    <col min="7428" max="7428" width="13.42578125" style="3" customWidth="1"/>
    <col min="7429" max="7429" width="1.140625" style="3" customWidth="1"/>
    <col min="7430" max="7430" width="14.85546875" style="3" customWidth="1"/>
    <col min="7431" max="7680" width="9.140625" style="3"/>
    <col min="7681" max="7681" width="1.7109375" style="3" customWidth="1"/>
    <col min="7682" max="7682" width="50.28515625" style="3" customWidth="1"/>
    <col min="7683" max="7683" width="1.140625" style="3" customWidth="1"/>
    <col min="7684" max="7684" width="13.42578125" style="3" customWidth="1"/>
    <col min="7685" max="7685" width="1.140625" style="3" customWidth="1"/>
    <col min="7686" max="7686" width="14.85546875" style="3" customWidth="1"/>
    <col min="7687" max="7936" width="9.140625" style="3"/>
    <col min="7937" max="7937" width="1.7109375" style="3" customWidth="1"/>
    <col min="7938" max="7938" width="50.28515625" style="3" customWidth="1"/>
    <col min="7939" max="7939" width="1.140625" style="3" customWidth="1"/>
    <col min="7940" max="7940" width="13.42578125" style="3" customWidth="1"/>
    <col min="7941" max="7941" width="1.140625" style="3" customWidth="1"/>
    <col min="7942" max="7942" width="14.85546875" style="3" customWidth="1"/>
    <col min="7943" max="8192" width="9.140625" style="3"/>
    <col min="8193" max="8193" width="1.7109375" style="3" customWidth="1"/>
    <col min="8194" max="8194" width="50.28515625" style="3" customWidth="1"/>
    <col min="8195" max="8195" width="1.140625" style="3" customWidth="1"/>
    <col min="8196" max="8196" width="13.42578125" style="3" customWidth="1"/>
    <col min="8197" max="8197" width="1.140625" style="3" customWidth="1"/>
    <col min="8198" max="8198" width="14.85546875" style="3" customWidth="1"/>
    <col min="8199" max="8448" width="9.140625" style="3"/>
    <col min="8449" max="8449" width="1.7109375" style="3" customWidth="1"/>
    <col min="8450" max="8450" width="50.28515625" style="3" customWidth="1"/>
    <col min="8451" max="8451" width="1.140625" style="3" customWidth="1"/>
    <col min="8452" max="8452" width="13.42578125" style="3" customWidth="1"/>
    <col min="8453" max="8453" width="1.140625" style="3" customWidth="1"/>
    <col min="8454" max="8454" width="14.85546875" style="3" customWidth="1"/>
    <col min="8455" max="8704" width="9.140625" style="3"/>
    <col min="8705" max="8705" width="1.7109375" style="3" customWidth="1"/>
    <col min="8706" max="8706" width="50.28515625" style="3" customWidth="1"/>
    <col min="8707" max="8707" width="1.140625" style="3" customWidth="1"/>
    <col min="8708" max="8708" width="13.42578125" style="3" customWidth="1"/>
    <col min="8709" max="8709" width="1.140625" style="3" customWidth="1"/>
    <col min="8710" max="8710" width="14.85546875" style="3" customWidth="1"/>
    <col min="8711" max="8960" width="9.140625" style="3"/>
    <col min="8961" max="8961" width="1.7109375" style="3" customWidth="1"/>
    <col min="8962" max="8962" width="50.28515625" style="3" customWidth="1"/>
    <col min="8963" max="8963" width="1.140625" style="3" customWidth="1"/>
    <col min="8964" max="8964" width="13.42578125" style="3" customWidth="1"/>
    <col min="8965" max="8965" width="1.140625" style="3" customWidth="1"/>
    <col min="8966" max="8966" width="14.85546875" style="3" customWidth="1"/>
    <col min="8967" max="9216" width="9.140625" style="3"/>
    <col min="9217" max="9217" width="1.7109375" style="3" customWidth="1"/>
    <col min="9218" max="9218" width="50.28515625" style="3" customWidth="1"/>
    <col min="9219" max="9219" width="1.140625" style="3" customWidth="1"/>
    <col min="9220" max="9220" width="13.42578125" style="3" customWidth="1"/>
    <col min="9221" max="9221" width="1.140625" style="3" customWidth="1"/>
    <col min="9222" max="9222" width="14.85546875" style="3" customWidth="1"/>
    <col min="9223" max="9472" width="9.140625" style="3"/>
    <col min="9473" max="9473" width="1.7109375" style="3" customWidth="1"/>
    <col min="9474" max="9474" width="50.28515625" style="3" customWidth="1"/>
    <col min="9475" max="9475" width="1.140625" style="3" customWidth="1"/>
    <col min="9476" max="9476" width="13.42578125" style="3" customWidth="1"/>
    <col min="9477" max="9477" width="1.140625" style="3" customWidth="1"/>
    <col min="9478" max="9478" width="14.85546875" style="3" customWidth="1"/>
    <col min="9479" max="9728" width="9.140625" style="3"/>
    <col min="9729" max="9729" width="1.7109375" style="3" customWidth="1"/>
    <col min="9730" max="9730" width="50.28515625" style="3" customWidth="1"/>
    <col min="9731" max="9731" width="1.140625" style="3" customWidth="1"/>
    <col min="9732" max="9732" width="13.42578125" style="3" customWidth="1"/>
    <col min="9733" max="9733" width="1.140625" style="3" customWidth="1"/>
    <col min="9734" max="9734" width="14.85546875" style="3" customWidth="1"/>
    <col min="9735" max="9984" width="9.140625" style="3"/>
    <col min="9985" max="9985" width="1.7109375" style="3" customWidth="1"/>
    <col min="9986" max="9986" width="50.28515625" style="3" customWidth="1"/>
    <col min="9987" max="9987" width="1.140625" style="3" customWidth="1"/>
    <col min="9988" max="9988" width="13.42578125" style="3" customWidth="1"/>
    <col min="9989" max="9989" width="1.140625" style="3" customWidth="1"/>
    <col min="9990" max="9990" width="14.85546875" style="3" customWidth="1"/>
    <col min="9991" max="10240" width="9.140625" style="3"/>
    <col min="10241" max="10241" width="1.7109375" style="3" customWidth="1"/>
    <col min="10242" max="10242" width="50.28515625" style="3" customWidth="1"/>
    <col min="10243" max="10243" width="1.140625" style="3" customWidth="1"/>
    <col min="10244" max="10244" width="13.42578125" style="3" customWidth="1"/>
    <col min="10245" max="10245" width="1.140625" style="3" customWidth="1"/>
    <col min="10246" max="10246" width="14.85546875" style="3" customWidth="1"/>
    <col min="10247" max="10496" width="9.140625" style="3"/>
    <col min="10497" max="10497" width="1.7109375" style="3" customWidth="1"/>
    <col min="10498" max="10498" width="50.28515625" style="3" customWidth="1"/>
    <col min="10499" max="10499" width="1.140625" style="3" customWidth="1"/>
    <col min="10500" max="10500" width="13.42578125" style="3" customWidth="1"/>
    <col min="10501" max="10501" width="1.140625" style="3" customWidth="1"/>
    <col min="10502" max="10502" width="14.85546875" style="3" customWidth="1"/>
    <col min="10503" max="10752" width="9.140625" style="3"/>
    <col min="10753" max="10753" width="1.7109375" style="3" customWidth="1"/>
    <col min="10754" max="10754" width="50.28515625" style="3" customWidth="1"/>
    <col min="10755" max="10755" width="1.140625" style="3" customWidth="1"/>
    <col min="10756" max="10756" width="13.42578125" style="3" customWidth="1"/>
    <col min="10757" max="10757" width="1.140625" style="3" customWidth="1"/>
    <col min="10758" max="10758" width="14.85546875" style="3" customWidth="1"/>
    <col min="10759" max="11008" width="9.140625" style="3"/>
    <col min="11009" max="11009" width="1.7109375" style="3" customWidth="1"/>
    <col min="11010" max="11010" width="50.28515625" style="3" customWidth="1"/>
    <col min="11011" max="11011" width="1.140625" style="3" customWidth="1"/>
    <col min="11012" max="11012" width="13.42578125" style="3" customWidth="1"/>
    <col min="11013" max="11013" width="1.140625" style="3" customWidth="1"/>
    <col min="11014" max="11014" width="14.85546875" style="3" customWidth="1"/>
    <col min="11015" max="11264" width="9.140625" style="3"/>
    <col min="11265" max="11265" width="1.7109375" style="3" customWidth="1"/>
    <col min="11266" max="11266" width="50.28515625" style="3" customWidth="1"/>
    <col min="11267" max="11267" width="1.140625" style="3" customWidth="1"/>
    <col min="11268" max="11268" width="13.42578125" style="3" customWidth="1"/>
    <col min="11269" max="11269" width="1.140625" style="3" customWidth="1"/>
    <col min="11270" max="11270" width="14.85546875" style="3" customWidth="1"/>
    <col min="11271" max="11520" width="9.140625" style="3"/>
    <col min="11521" max="11521" width="1.7109375" style="3" customWidth="1"/>
    <col min="11522" max="11522" width="50.28515625" style="3" customWidth="1"/>
    <col min="11523" max="11523" width="1.140625" style="3" customWidth="1"/>
    <col min="11524" max="11524" width="13.42578125" style="3" customWidth="1"/>
    <col min="11525" max="11525" width="1.140625" style="3" customWidth="1"/>
    <col min="11526" max="11526" width="14.85546875" style="3" customWidth="1"/>
    <col min="11527" max="11776" width="9.140625" style="3"/>
    <col min="11777" max="11777" width="1.7109375" style="3" customWidth="1"/>
    <col min="11778" max="11778" width="50.28515625" style="3" customWidth="1"/>
    <col min="11779" max="11779" width="1.140625" style="3" customWidth="1"/>
    <col min="11780" max="11780" width="13.42578125" style="3" customWidth="1"/>
    <col min="11781" max="11781" width="1.140625" style="3" customWidth="1"/>
    <col min="11782" max="11782" width="14.85546875" style="3" customWidth="1"/>
    <col min="11783" max="12032" width="9.140625" style="3"/>
    <col min="12033" max="12033" width="1.7109375" style="3" customWidth="1"/>
    <col min="12034" max="12034" width="50.28515625" style="3" customWidth="1"/>
    <col min="12035" max="12035" width="1.140625" style="3" customWidth="1"/>
    <col min="12036" max="12036" width="13.42578125" style="3" customWidth="1"/>
    <col min="12037" max="12037" width="1.140625" style="3" customWidth="1"/>
    <col min="12038" max="12038" width="14.85546875" style="3" customWidth="1"/>
    <col min="12039" max="12288" width="9.140625" style="3"/>
    <col min="12289" max="12289" width="1.7109375" style="3" customWidth="1"/>
    <col min="12290" max="12290" width="50.28515625" style="3" customWidth="1"/>
    <col min="12291" max="12291" width="1.140625" style="3" customWidth="1"/>
    <col min="12292" max="12292" width="13.42578125" style="3" customWidth="1"/>
    <col min="12293" max="12293" width="1.140625" style="3" customWidth="1"/>
    <col min="12294" max="12294" width="14.85546875" style="3" customWidth="1"/>
    <col min="12295" max="12544" width="9.140625" style="3"/>
    <col min="12545" max="12545" width="1.7109375" style="3" customWidth="1"/>
    <col min="12546" max="12546" width="50.28515625" style="3" customWidth="1"/>
    <col min="12547" max="12547" width="1.140625" style="3" customWidth="1"/>
    <col min="12548" max="12548" width="13.42578125" style="3" customWidth="1"/>
    <col min="12549" max="12549" width="1.140625" style="3" customWidth="1"/>
    <col min="12550" max="12550" width="14.85546875" style="3" customWidth="1"/>
    <col min="12551" max="12800" width="9.140625" style="3"/>
    <col min="12801" max="12801" width="1.7109375" style="3" customWidth="1"/>
    <col min="12802" max="12802" width="50.28515625" style="3" customWidth="1"/>
    <col min="12803" max="12803" width="1.140625" style="3" customWidth="1"/>
    <col min="12804" max="12804" width="13.42578125" style="3" customWidth="1"/>
    <col min="12805" max="12805" width="1.140625" style="3" customWidth="1"/>
    <col min="12806" max="12806" width="14.85546875" style="3" customWidth="1"/>
    <col min="12807" max="13056" width="9.140625" style="3"/>
    <col min="13057" max="13057" width="1.7109375" style="3" customWidth="1"/>
    <col min="13058" max="13058" width="50.28515625" style="3" customWidth="1"/>
    <col min="13059" max="13059" width="1.140625" style="3" customWidth="1"/>
    <col min="13060" max="13060" width="13.42578125" style="3" customWidth="1"/>
    <col min="13061" max="13061" width="1.140625" style="3" customWidth="1"/>
    <col min="13062" max="13062" width="14.85546875" style="3" customWidth="1"/>
    <col min="13063" max="13312" width="9.140625" style="3"/>
    <col min="13313" max="13313" width="1.7109375" style="3" customWidth="1"/>
    <col min="13314" max="13314" width="50.28515625" style="3" customWidth="1"/>
    <col min="13315" max="13315" width="1.140625" style="3" customWidth="1"/>
    <col min="13316" max="13316" width="13.42578125" style="3" customWidth="1"/>
    <col min="13317" max="13317" width="1.140625" style="3" customWidth="1"/>
    <col min="13318" max="13318" width="14.85546875" style="3" customWidth="1"/>
    <col min="13319" max="13568" width="9.140625" style="3"/>
    <col min="13569" max="13569" width="1.7109375" style="3" customWidth="1"/>
    <col min="13570" max="13570" width="50.28515625" style="3" customWidth="1"/>
    <col min="13571" max="13571" width="1.140625" style="3" customWidth="1"/>
    <col min="13572" max="13572" width="13.42578125" style="3" customWidth="1"/>
    <col min="13573" max="13573" width="1.140625" style="3" customWidth="1"/>
    <col min="13574" max="13574" width="14.85546875" style="3" customWidth="1"/>
    <col min="13575" max="13824" width="9.140625" style="3"/>
    <col min="13825" max="13825" width="1.7109375" style="3" customWidth="1"/>
    <col min="13826" max="13826" width="50.28515625" style="3" customWidth="1"/>
    <col min="13827" max="13827" width="1.140625" style="3" customWidth="1"/>
    <col min="13828" max="13828" width="13.42578125" style="3" customWidth="1"/>
    <col min="13829" max="13829" width="1.140625" style="3" customWidth="1"/>
    <col min="13830" max="13830" width="14.85546875" style="3" customWidth="1"/>
    <col min="13831" max="14080" width="9.140625" style="3"/>
    <col min="14081" max="14081" width="1.7109375" style="3" customWidth="1"/>
    <col min="14082" max="14082" width="50.28515625" style="3" customWidth="1"/>
    <col min="14083" max="14083" width="1.140625" style="3" customWidth="1"/>
    <col min="14084" max="14084" width="13.42578125" style="3" customWidth="1"/>
    <col min="14085" max="14085" width="1.140625" style="3" customWidth="1"/>
    <col min="14086" max="14086" width="14.85546875" style="3" customWidth="1"/>
    <col min="14087" max="14336" width="9.140625" style="3"/>
    <col min="14337" max="14337" width="1.7109375" style="3" customWidth="1"/>
    <col min="14338" max="14338" width="50.28515625" style="3" customWidth="1"/>
    <col min="14339" max="14339" width="1.140625" style="3" customWidth="1"/>
    <col min="14340" max="14340" width="13.42578125" style="3" customWidth="1"/>
    <col min="14341" max="14341" width="1.140625" style="3" customWidth="1"/>
    <col min="14342" max="14342" width="14.85546875" style="3" customWidth="1"/>
    <col min="14343" max="14592" width="9.140625" style="3"/>
    <col min="14593" max="14593" width="1.7109375" style="3" customWidth="1"/>
    <col min="14594" max="14594" width="50.28515625" style="3" customWidth="1"/>
    <col min="14595" max="14595" width="1.140625" style="3" customWidth="1"/>
    <col min="14596" max="14596" width="13.42578125" style="3" customWidth="1"/>
    <col min="14597" max="14597" width="1.140625" style="3" customWidth="1"/>
    <col min="14598" max="14598" width="14.85546875" style="3" customWidth="1"/>
    <col min="14599" max="14848" width="9.140625" style="3"/>
    <col min="14849" max="14849" width="1.7109375" style="3" customWidth="1"/>
    <col min="14850" max="14850" width="50.28515625" style="3" customWidth="1"/>
    <col min="14851" max="14851" width="1.140625" style="3" customWidth="1"/>
    <col min="14852" max="14852" width="13.42578125" style="3" customWidth="1"/>
    <col min="14853" max="14853" width="1.140625" style="3" customWidth="1"/>
    <col min="14854" max="14854" width="14.85546875" style="3" customWidth="1"/>
    <col min="14855" max="15104" width="9.140625" style="3"/>
    <col min="15105" max="15105" width="1.7109375" style="3" customWidth="1"/>
    <col min="15106" max="15106" width="50.28515625" style="3" customWidth="1"/>
    <col min="15107" max="15107" width="1.140625" style="3" customWidth="1"/>
    <col min="15108" max="15108" width="13.42578125" style="3" customWidth="1"/>
    <col min="15109" max="15109" width="1.140625" style="3" customWidth="1"/>
    <col min="15110" max="15110" width="14.85546875" style="3" customWidth="1"/>
    <col min="15111" max="15360" width="9.140625" style="3"/>
    <col min="15361" max="15361" width="1.7109375" style="3" customWidth="1"/>
    <col min="15362" max="15362" width="50.28515625" style="3" customWidth="1"/>
    <col min="15363" max="15363" width="1.140625" style="3" customWidth="1"/>
    <col min="15364" max="15364" width="13.42578125" style="3" customWidth="1"/>
    <col min="15365" max="15365" width="1.140625" style="3" customWidth="1"/>
    <col min="15366" max="15366" width="14.85546875" style="3" customWidth="1"/>
    <col min="15367" max="15616" width="9.140625" style="3"/>
    <col min="15617" max="15617" width="1.7109375" style="3" customWidth="1"/>
    <col min="15618" max="15618" width="50.28515625" style="3" customWidth="1"/>
    <col min="15619" max="15619" width="1.140625" style="3" customWidth="1"/>
    <col min="15620" max="15620" width="13.42578125" style="3" customWidth="1"/>
    <col min="15621" max="15621" width="1.140625" style="3" customWidth="1"/>
    <col min="15622" max="15622" width="14.85546875" style="3" customWidth="1"/>
    <col min="15623" max="15872" width="9.140625" style="3"/>
    <col min="15873" max="15873" width="1.7109375" style="3" customWidth="1"/>
    <col min="15874" max="15874" width="50.28515625" style="3" customWidth="1"/>
    <col min="15875" max="15875" width="1.140625" style="3" customWidth="1"/>
    <col min="15876" max="15876" width="13.42578125" style="3" customWidth="1"/>
    <col min="15877" max="15877" width="1.140625" style="3" customWidth="1"/>
    <col min="15878" max="15878" width="14.85546875" style="3" customWidth="1"/>
    <col min="15879" max="16128" width="9.140625" style="3"/>
    <col min="16129" max="16129" width="1.7109375" style="3" customWidth="1"/>
    <col min="16130" max="16130" width="50.28515625" style="3" customWidth="1"/>
    <col min="16131" max="16131" width="1.140625" style="3" customWidth="1"/>
    <col min="16132" max="16132" width="13.42578125" style="3" customWidth="1"/>
    <col min="16133" max="16133" width="1.140625" style="3" customWidth="1"/>
    <col min="16134" max="16134" width="14.85546875" style="3" customWidth="1"/>
    <col min="16135" max="16384" width="9.140625" style="3"/>
  </cols>
  <sheetData>
    <row r="1" spans="1:6" x14ac:dyDescent="0.2">
      <c r="A1" s="1" t="s">
        <v>0</v>
      </c>
    </row>
    <row r="2" spans="1:6" ht="13.5" x14ac:dyDescent="0.25">
      <c r="A2" s="70" t="s">
        <v>26</v>
      </c>
    </row>
    <row r="3" spans="1:6" x14ac:dyDescent="0.2">
      <c r="A3" s="1"/>
    </row>
    <row r="4" spans="1:6" x14ac:dyDescent="0.2">
      <c r="A4" s="1" t="s">
        <v>62</v>
      </c>
    </row>
    <row r="5" spans="1:6" x14ac:dyDescent="0.2">
      <c r="A5" s="1" t="s">
        <v>29</v>
      </c>
    </row>
    <row r="7" spans="1:6" x14ac:dyDescent="0.2">
      <c r="D7" s="30" t="s">
        <v>63</v>
      </c>
      <c r="F7" s="30" t="s">
        <v>64</v>
      </c>
    </row>
    <row r="8" spans="1:6" x14ac:dyDescent="0.2">
      <c r="D8" s="30" t="s">
        <v>65</v>
      </c>
      <c r="F8" s="30" t="s">
        <v>66</v>
      </c>
    </row>
    <row r="9" spans="1:6" x14ac:dyDescent="0.2">
      <c r="D9" s="71">
        <v>41090</v>
      </c>
      <c r="F9" s="72">
        <v>39994</v>
      </c>
    </row>
    <row r="10" spans="1:6" x14ac:dyDescent="0.2">
      <c r="D10" s="73" t="s">
        <v>67</v>
      </c>
      <c r="F10" s="73" t="s">
        <v>68</v>
      </c>
    </row>
    <row r="11" spans="1:6" x14ac:dyDescent="0.2">
      <c r="D11" s="30" t="s">
        <v>29</v>
      </c>
      <c r="F11" s="30" t="s">
        <v>69</v>
      </c>
    </row>
    <row r="12" spans="1:6" x14ac:dyDescent="0.2">
      <c r="A12" s="1"/>
      <c r="D12" s="30" t="s">
        <v>11</v>
      </c>
      <c r="F12" s="30" t="s">
        <v>11</v>
      </c>
    </row>
    <row r="13" spans="1:6" x14ac:dyDescent="0.2">
      <c r="A13" s="1"/>
    </row>
    <row r="14" spans="1:6" x14ac:dyDescent="0.2">
      <c r="A14" s="1" t="s">
        <v>70</v>
      </c>
      <c r="C14" s="74"/>
      <c r="D14" s="75">
        <v>7297</v>
      </c>
      <c r="E14" s="75"/>
      <c r="F14" s="75">
        <v>7380</v>
      </c>
    </row>
    <row r="15" spans="1:6" x14ac:dyDescent="0.2">
      <c r="A15" s="1" t="s">
        <v>71</v>
      </c>
      <c r="C15" s="74"/>
      <c r="D15" s="75">
        <v>93932</v>
      </c>
      <c r="E15" s="75"/>
      <c r="F15" s="75">
        <v>93932</v>
      </c>
    </row>
    <row r="16" spans="1:6" x14ac:dyDescent="0.2">
      <c r="A16" s="1" t="s">
        <v>72</v>
      </c>
      <c r="C16" s="74"/>
      <c r="D16" s="42">
        <v>20237</v>
      </c>
      <c r="E16" s="75"/>
      <c r="F16" s="75">
        <v>22009</v>
      </c>
    </row>
    <row r="17" spans="1:6" x14ac:dyDescent="0.2">
      <c r="A17" s="1" t="s">
        <v>73</v>
      </c>
      <c r="C17" s="74"/>
      <c r="D17" s="42">
        <v>367</v>
      </c>
      <c r="E17" s="75"/>
      <c r="F17" s="75">
        <v>357</v>
      </c>
    </row>
    <row r="18" spans="1:6" x14ac:dyDescent="0.2">
      <c r="A18" s="1" t="s">
        <v>74</v>
      </c>
      <c r="C18" s="74"/>
      <c r="D18" s="75">
        <v>3421</v>
      </c>
      <c r="E18" s="75"/>
      <c r="F18" s="75">
        <v>4859</v>
      </c>
    </row>
    <row r="19" spans="1:6" x14ac:dyDescent="0.2">
      <c r="A19" s="76" t="s">
        <v>75</v>
      </c>
      <c r="C19" s="74"/>
      <c r="D19" s="75">
        <v>1726</v>
      </c>
      <c r="E19" s="75"/>
      <c r="F19" s="75">
        <v>1726</v>
      </c>
    </row>
    <row r="20" spans="1:6" x14ac:dyDescent="0.2">
      <c r="A20" s="76"/>
      <c r="C20" s="74"/>
      <c r="D20" s="75"/>
      <c r="E20" s="75"/>
      <c r="F20" s="75"/>
    </row>
    <row r="21" spans="1:6" x14ac:dyDescent="0.2">
      <c r="A21" s="1" t="s">
        <v>76</v>
      </c>
      <c r="C21" s="74"/>
      <c r="D21" s="75"/>
      <c r="E21" s="75"/>
      <c r="F21" s="75"/>
    </row>
    <row r="22" spans="1:6" x14ac:dyDescent="0.2">
      <c r="B22" s="2" t="s">
        <v>77</v>
      </c>
      <c r="C22" s="74"/>
      <c r="D22" s="75">
        <v>4470</v>
      </c>
      <c r="E22" s="75"/>
      <c r="F22" s="75">
        <v>4545</v>
      </c>
    </row>
    <row r="23" spans="1:6" x14ac:dyDescent="0.2">
      <c r="B23" s="2" t="s">
        <v>78</v>
      </c>
      <c r="C23" s="74"/>
      <c r="D23" s="2">
        <f>7800-7+1-295</f>
        <v>7499</v>
      </c>
      <c r="E23" s="75"/>
      <c r="F23" s="75">
        <v>5859</v>
      </c>
    </row>
    <row r="24" spans="1:6" x14ac:dyDescent="0.2">
      <c r="B24" s="2" t="s">
        <v>79</v>
      </c>
      <c r="C24" s="74"/>
      <c r="D24" s="2">
        <v>7</v>
      </c>
      <c r="E24" s="75"/>
      <c r="F24" s="75">
        <v>17</v>
      </c>
    </row>
    <row r="25" spans="1:6" x14ac:dyDescent="0.2">
      <c r="B25" s="2" t="s">
        <v>80</v>
      </c>
      <c r="C25" s="74"/>
      <c r="D25" s="2">
        <v>164</v>
      </c>
      <c r="E25" s="75"/>
      <c r="F25" s="75">
        <v>375</v>
      </c>
    </row>
    <row r="26" spans="1:6" x14ac:dyDescent="0.2">
      <c r="B26" s="2" t="s">
        <v>81</v>
      </c>
      <c r="C26" s="74"/>
      <c r="D26" s="75">
        <v>12824</v>
      </c>
      <c r="E26" s="75"/>
      <c r="F26" s="75">
        <v>7253</v>
      </c>
    </row>
    <row r="27" spans="1:6" x14ac:dyDescent="0.2">
      <c r="C27" s="74"/>
      <c r="D27" s="77">
        <f>SUM(D22:D26)</f>
        <v>24964</v>
      </c>
      <c r="E27" s="75"/>
      <c r="F27" s="77">
        <f>SUM(F22:F26)</f>
        <v>18049</v>
      </c>
    </row>
    <row r="28" spans="1:6" x14ac:dyDescent="0.2">
      <c r="C28" s="74"/>
    </row>
    <row r="29" spans="1:6" x14ac:dyDescent="0.2">
      <c r="A29" s="1" t="s">
        <v>82</v>
      </c>
      <c r="C29" s="74"/>
      <c r="D29" s="75"/>
      <c r="E29" s="75"/>
      <c r="F29" s="75"/>
    </row>
    <row r="30" spans="1:6" x14ac:dyDescent="0.2">
      <c r="B30" s="2" t="s">
        <v>83</v>
      </c>
      <c r="C30" s="74"/>
      <c r="D30" s="40">
        <v>6001</v>
      </c>
      <c r="E30" s="75"/>
      <c r="F30" s="75">
        <v>6360</v>
      </c>
    </row>
    <row r="31" spans="1:6" x14ac:dyDescent="0.2">
      <c r="B31" s="2" t="s">
        <v>84</v>
      </c>
      <c r="C31" s="74"/>
      <c r="D31" s="40">
        <v>1727</v>
      </c>
      <c r="E31" s="75"/>
      <c r="F31" s="75">
        <v>1151</v>
      </c>
    </row>
    <row r="32" spans="1:6" x14ac:dyDescent="0.2">
      <c r="B32" s="2" t="s">
        <v>49</v>
      </c>
      <c r="C32" s="74"/>
      <c r="D32" s="40">
        <v>129</v>
      </c>
      <c r="E32" s="75"/>
      <c r="F32" s="75">
        <v>268</v>
      </c>
    </row>
    <row r="33" spans="1:6" s="46" customFormat="1" x14ac:dyDescent="0.2">
      <c r="A33" s="32"/>
      <c r="B33" s="32"/>
      <c r="C33" s="74"/>
      <c r="D33" s="78">
        <f>SUM(D30:D32)</f>
        <v>7857</v>
      </c>
      <c r="E33" s="42"/>
      <c r="F33" s="78">
        <f>SUM(F30:F32)</f>
        <v>7779</v>
      </c>
    </row>
    <row r="34" spans="1:6" s="46" customFormat="1" x14ac:dyDescent="0.2">
      <c r="A34" s="32"/>
      <c r="B34" s="32"/>
      <c r="C34" s="74"/>
      <c r="D34" s="37"/>
      <c r="E34" s="42"/>
      <c r="F34" s="37"/>
    </row>
    <row r="35" spans="1:6" s="46" customFormat="1" x14ac:dyDescent="0.2">
      <c r="A35" s="29" t="s">
        <v>85</v>
      </c>
      <c r="B35" s="32"/>
      <c r="C35" s="74"/>
      <c r="D35" s="37">
        <f>+D27-D33</f>
        <v>17107</v>
      </c>
      <c r="E35" s="37"/>
      <c r="F35" s="37">
        <f>+F27-F33</f>
        <v>10270</v>
      </c>
    </row>
    <row r="36" spans="1:6" s="46" customFormat="1" ht="4.5" customHeight="1" x14ac:dyDescent="0.2">
      <c r="A36" s="32"/>
      <c r="B36" s="32"/>
      <c r="C36" s="74"/>
      <c r="D36" s="37"/>
      <c r="E36" s="37"/>
      <c r="F36" s="37"/>
    </row>
    <row r="37" spans="1:6" s="46" customFormat="1" ht="13.5" thickBot="1" x14ac:dyDescent="0.25">
      <c r="A37" s="29" t="s">
        <v>86</v>
      </c>
      <c r="B37" s="32"/>
      <c r="C37" s="74"/>
      <c r="D37" s="79">
        <f>+D35+D14+D15+D16+D19+D18+D17</f>
        <v>144087</v>
      </c>
      <c r="E37" s="37"/>
      <c r="F37" s="79">
        <f>+F35+F14+F15+F16+F19+F18+F17</f>
        <v>140533</v>
      </c>
    </row>
    <row r="38" spans="1:6" s="46" customFormat="1" x14ac:dyDescent="0.2">
      <c r="A38" s="32"/>
      <c r="B38" s="32"/>
      <c r="C38" s="74"/>
      <c r="D38" s="37"/>
      <c r="E38" s="37"/>
      <c r="F38" s="37"/>
    </row>
    <row r="39" spans="1:6" s="46" customFormat="1" x14ac:dyDescent="0.2">
      <c r="A39" s="29" t="s">
        <v>87</v>
      </c>
      <c r="B39" s="32"/>
      <c r="C39" s="74"/>
      <c r="D39" s="42">
        <v>97534</v>
      </c>
      <c r="E39" s="37"/>
      <c r="F39" s="42">
        <v>97534</v>
      </c>
    </row>
    <row r="40" spans="1:6" s="46" customFormat="1" x14ac:dyDescent="0.2">
      <c r="A40" s="29" t="s">
        <v>88</v>
      </c>
      <c r="B40" s="32"/>
      <c r="C40" s="74"/>
      <c r="D40" s="38">
        <v>41392</v>
      </c>
      <c r="E40" s="37"/>
      <c r="F40" s="38">
        <v>37983</v>
      </c>
    </row>
    <row r="41" spans="1:6" s="46" customFormat="1" x14ac:dyDescent="0.2">
      <c r="A41" s="29" t="s">
        <v>89</v>
      </c>
      <c r="B41" s="32"/>
      <c r="C41" s="74"/>
      <c r="D41" s="48">
        <f>SUM(D39:D40)</f>
        <v>138926</v>
      </c>
      <c r="E41" s="37"/>
      <c r="F41" s="48">
        <f>SUM(F39:F40)</f>
        <v>135517</v>
      </c>
    </row>
    <row r="42" spans="1:6" s="46" customFormat="1" x14ac:dyDescent="0.2">
      <c r="A42" s="29" t="s">
        <v>55</v>
      </c>
      <c r="B42" s="32"/>
      <c r="C42" s="74"/>
      <c r="D42" s="80">
        <v>2135</v>
      </c>
      <c r="E42" s="37"/>
      <c r="F42" s="42">
        <v>1811</v>
      </c>
    </row>
    <row r="43" spans="1:6" s="46" customFormat="1" x14ac:dyDescent="0.2">
      <c r="A43" s="29" t="s">
        <v>90</v>
      </c>
      <c r="B43" s="32"/>
      <c r="C43" s="74"/>
      <c r="D43" s="81">
        <f>SUM(D41:D42)</f>
        <v>141061</v>
      </c>
      <c r="E43" s="32"/>
      <c r="F43" s="81">
        <f>SUM(F41:F42)</f>
        <v>137328</v>
      </c>
    </row>
    <row r="44" spans="1:6" s="46" customFormat="1" x14ac:dyDescent="0.2">
      <c r="A44" s="32"/>
      <c r="B44" s="32"/>
      <c r="C44" s="74"/>
      <c r="D44" s="32"/>
      <c r="E44" s="32"/>
      <c r="F44" s="32"/>
    </row>
    <row r="45" spans="1:6" s="46" customFormat="1" x14ac:dyDescent="0.2">
      <c r="A45" s="29" t="s">
        <v>91</v>
      </c>
      <c r="B45" s="32"/>
      <c r="C45" s="74"/>
      <c r="D45" s="42"/>
      <c r="E45" s="42"/>
      <c r="F45" s="42"/>
    </row>
    <row r="46" spans="1:6" s="46" customFormat="1" x14ac:dyDescent="0.2">
      <c r="A46" s="29"/>
      <c r="B46" s="32" t="s">
        <v>92</v>
      </c>
      <c r="C46" s="74"/>
      <c r="D46" s="42">
        <f>2481</f>
        <v>2481</v>
      </c>
      <c r="E46" s="42"/>
      <c r="F46" s="42">
        <v>2806</v>
      </c>
    </row>
    <row r="47" spans="1:6" s="46" customFormat="1" x14ac:dyDescent="0.2">
      <c r="A47" s="32"/>
      <c r="B47" s="82" t="s">
        <v>93</v>
      </c>
      <c r="C47" s="74"/>
      <c r="D47" s="42">
        <v>185</v>
      </c>
      <c r="E47" s="32"/>
      <c r="F47" s="42">
        <v>165</v>
      </c>
    </row>
    <row r="48" spans="1:6" s="46" customFormat="1" x14ac:dyDescent="0.2">
      <c r="A48" s="29"/>
      <c r="B48" s="82" t="s">
        <v>94</v>
      </c>
      <c r="C48" s="74"/>
      <c r="D48" s="42">
        <f>361-1</f>
        <v>360</v>
      </c>
      <c r="E48" s="42"/>
      <c r="F48" s="42">
        <v>234</v>
      </c>
    </row>
    <row r="49" spans="1:6" s="46" customFormat="1" x14ac:dyDescent="0.2">
      <c r="A49" s="29"/>
      <c r="B49" s="32"/>
      <c r="C49" s="74"/>
      <c r="D49" s="81">
        <f>SUM(D46:D48)</f>
        <v>3026</v>
      </c>
      <c r="E49" s="32"/>
      <c r="F49" s="81">
        <f>SUM(F46:F48)</f>
        <v>3205</v>
      </c>
    </row>
    <row r="50" spans="1:6" s="46" customFormat="1" x14ac:dyDescent="0.2">
      <c r="A50" s="32"/>
      <c r="B50" s="32"/>
      <c r="C50" s="74"/>
      <c r="D50" s="42"/>
      <c r="E50" s="42"/>
      <c r="F50" s="42"/>
    </row>
    <row r="51" spans="1:6" s="46" customFormat="1" ht="13.5" thickBot="1" x14ac:dyDescent="0.25">
      <c r="A51" s="29" t="s">
        <v>95</v>
      </c>
      <c r="B51" s="32"/>
      <c r="C51" s="74"/>
      <c r="D51" s="54">
        <f>+D43+D49</f>
        <v>144087</v>
      </c>
      <c r="E51" s="37"/>
      <c r="F51" s="54">
        <f>+F43+F49</f>
        <v>140533</v>
      </c>
    </row>
    <row r="52" spans="1:6" s="46" customFormat="1" x14ac:dyDescent="0.2">
      <c r="A52" s="29"/>
      <c r="B52" s="32"/>
      <c r="C52" s="32"/>
      <c r="D52" s="42"/>
      <c r="E52" s="42"/>
      <c r="F52" s="42"/>
    </row>
    <row r="53" spans="1:6" s="46" customFormat="1" ht="25.5" customHeight="1" thickBot="1" x14ac:dyDescent="0.25">
      <c r="A53" s="83" t="s">
        <v>96</v>
      </c>
      <c r="B53" s="83"/>
      <c r="C53" s="32"/>
      <c r="D53" s="84">
        <f>[1]KFI!C30</f>
        <v>0.71220000000000006</v>
      </c>
      <c r="E53" s="85"/>
      <c r="F53" s="84">
        <f>[1]KFI!D30</f>
        <v>0.69469999999999998</v>
      </c>
    </row>
    <row r="54" spans="1:6" s="46" customFormat="1" ht="13.5" thickTop="1" x14ac:dyDescent="0.2">
      <c r="A54" s="29"/>
      <c r="B54" s="32"/>
      <c r="C54" s="32"/>
      <c r="D54" s="42"/>
      <c r="E54" s="42"/>
      <c r="F54" s="42"/>
    </row>
    <row r="55" spans="1:6" x14ac:dyDescent="0.2">
      <c r="A55" s="86" t="s">
        <v>97</v>
      </c>
      <c r="D55" s="75"/>
      <c r="E55" s="75"/>
      <c r="F55" s="75"/>
    </row>
    <row r="56" spans="1:6" x14ac:dyDescent="0.2">
      <c r="A56" s="86" t="s">
        <v>61</v>
      </c>
      <c r="D56" s="75"/>
      <c r="E56" s="75"/>
      <c r="F56" s="75"/>
    </row>
    <row r="57" spans="1:6" x14ac:dyDescent="0.2">
      <c r="D57" s="75"/>
      <c r="E57" s="75"/>
      <c r="F57" s="75"/>
    </row>
    <row r="58" spans="1:6" x14ac:dyDescent="0.2">
      <c r="D58" s="75"/>
      <c r="E58" s="75"/>
      <c r="F58" s="75"/>
    </row>
    <row r="59" spans="1:6" x14ac:dyDescent="0.2">
      <c r="D59" s="75"/>
      <c r="E59" s="75"/>
      <c r="F59" s="75"/>
    </row>
    <row r="60" spans="1:6" x14ac:dyDescent="0.2">
      <c r="D60" s="75"/>
      <c r="E60" s="75"/>
      <c r="F60" s="75"/>
    </row>
    <row r="61" spans="1:6" x14ac:dyDescent="0.2">
      <c r="D61" s="75"/>
      <c r="E61" s="75"/>
      <c r="F61" s="75"/>
    </row>
  </sheetData>
  <mergeCells count="1">
    <mergeCell ref="A53:B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H13" sqref="H13"/>
    </sheetView>
  </sheetViews>
  <sheetFormatPr defaultRowHeight="12.75" x14ac:dyDescent="0.2"/>
  <cols>
    <col min="1" max="1" width="2.85546875" style="2" customWidth="1"/>
    <col min="2" max="2" width="2" style="2" customWidth="1"/>
    <col min="3" max="3" width="59.7109375" style="2" customWidth="1"/>
    <col min="4" max="4" width="10.85546875" style="42" customWidth="1"/>
    <col min="5" max="5" width="1" style="51" customWidth="1"/>
    <col min="6" max="6" width="10.85546875" style="51" customWidth="1"/>
    <col min="7" max="7" width="6.28515625" style="51" bestFit="1" customWidth="1"/>
    <col min="8" max="256" width="9.140625" style="3"/>
    <col min="257" max="257" width="2.85546875" style="3" customWidth="1"/>
    <col min="258" max="258" width="2" style="3" customWidth="1"/>
    <col min="259" max="259" width="59.7109375" style="3" customWidth="1"/>
    <col min="260" max="260" width="10.85546875" style="3" customWidth="1"/>
    <col min="261" max="261" width="1" style="3" customWidth="1"/>
    <col min="262" max="262" width="10.85546875" style="3" customWidth="1"/>
    <col min="263" max="263" width="6.28515625" style="3" bestFit="1" customWidth="1"/>
    <col min="264" max="512" width="9.140625" style="3"/>
    <col min="513" max="513" width="2.85546875" style="3" customWidth="1"/>
    <col min="514" max="514" width="2" style="3" customWidth="1"/>
    <col min="515" max="515" width="59.7109375" style="3" customWidth="1"/>
    <col min="516" max="516" width="10.85546875" style="3" customWidth="1"/>
    <col min="517" max="517" width="1" style="3" customWidth="1"/>
    <col min="518" max="518" width="10.85546875" style="3" customWidth="1"/>
    <col min="519" max="519" width="6.28515625" style="3" bestFit="1" customWidth="1"/>
    <col min="520" max="768" width="9.140625" style="3"/>
    <col min="769" max="769" width="2.85546875" style="3" customWidth="1"/>
    <col min="770" max="770" width="2" style="3" customWidth="1"/>
    <col min="771" max="771" width="59.7109375" style="3" customWidth="1"/>
    <col min="772" max="772" width="10.85546875" style="3" customWidth="1"/>
    <col min="773" max="773" width="1" style="3" customWidth="1"/>
    <col min="774" max="774" width="10.85546875" style="3" customWidth="1"/>
    <col min="775" max="775" width="6.28515625" style="3" bestFit="1" customWidth="1"/>
    <col min="776" max="1024" width="9.140625" style="3"/>
    <col min="1025" max="1025" width="2.85546875" style="3" customWidth="1"/>
    <col min="1026" max="1026" width="2" style="3" customWidth="1"/>
    <col min="1027" max="1027" width="59.7109375" style="3" customWidth="1"/>
    <col min="1028" max="1028" width="10.85546875" style="3" customWidth="1"/>
    <col min="1029" max="1029" width="1" style="3" customWidth="1"/>
    <col min="1030" max="1030" width="10.85546875" style="3" customWidth="1"/>
    <col min="1031" max="1031" width="6.28515625" style="3" bestFit="1" customWidth="1"/>
    <col min="1032" max="1280" width="9.140625" style="3"/>
    <col min="1281" max="1281" width="2.85546875" style="3" customWidth="1"/>
    <col min="1282" max="1282" width="2" style="3" customWidth="1"/>
    <col min="1283" max="1283" width="59.7109375" style="3" customWidth="1"/>
    <col min="1284" max="1284" width="10.85546875" style="3" customWidth="1"/>
    <col min="1285" max="1285" width="1" style="3" customWidth="1"/>
    <col min="1286" max="1286" width="10.85546875" style="3" customWidth="1"/>
    <col min="1287" max="1287" width="6.28515625" style="3" bestFit="1" customWidth="1"/>
    <col min="1288" max="1536" width="9.140625" style="3"/>
    <col min="1537" max="1537" width="2.85546875" style="3" customWidth="1"/>
    <col min="1538" max="1538" width="2" style="3" customWidth="1"/>
    <col min="1539" max="1539" width="59.7109375" style="3" customWidth="1"/>
    <col min="1540" max="1540" width="10.85546875" style="3" customWidth="1"/>
    <col min="1541" max="1541" width="1" style="3" customWidth="1"/>
    <col min="1542" max="1542" width="10.85546875" style="3" customWidth="1"/>
    <col min="1543" max="1543" width="6.28515625" style="3" bestFit="1" customWidth="1"/>
    <col min="1544" max="1792" width="9.140625" style="3"/>
    <col min="1793" max="1793" width="2.85546875" style="3" customWidth="1"/>
    <col min="1794" max="1794" width="2" style="3" customWidth="1"/>
    <col min="1795" max="1795" width="59.7109375" style="3" customWidth="1"/>
    <col min="1796" max="1796" width="10.85546875" style="3" customWidth="1"/>
    <col min="1797" max="1797" width="1" style="3" customWidth="1"/>
    <col min="1798" max="1798" width="10.85546875" style="3" customWidth="1"/>
    <col min="1799" max="1799" width="6.28515625" style="3" bestFit="1" customWidth="1"/>
    <col min="1800" max="2048" width="9.140625" style="3"/>
    <col min="2049" max="2049" width="2.85546875" style="3" customWidth="1"/>
    <col min="2050" max="2050" width="2" style="3" customWidth="1"/>
    <col min="2051" max="2051" width="59.7109375" style="3" customWidth="1"/>
    <col min="2052" max="2052" width="10.85546875" style="3" customWidth="1"/>
    <col min="2053" max="2053" width="1" style="3" customWidth="1"/>
    <col min="2054" max="2054" width="10.85546875" style="3" customWidth="1"/>
    <col min="2055" max="2055" width="6.28515625" style="3" bestFit="1" customWidth="1"/>
    <col min="2056" max="2304" width="9.140625" style="3"/>
    <col min="2305" max="2305" width="2.85546875" style="3" customWidth="1"/>
    <col min="2306" max="2306" width="2" style="3" customWidth="1"/>
    <col min="2307" max="2307" width="59.7109375" style="3" customWidth="1"/>
    <col min="2308" max="2308" width="10.85546875" style="3" customWidth="1"/>
    <col min="2309" max="2309" width="1" style="3" customWidth="1"/>
    <col min="2310" max="2310" width="10.85546875" style="3" customWidth="1"/>
    <col min="2311" max="2311" width="6.28515625" style="3" bestFit="1" customWidth="1"/>
    <col min="2312" max="2560" width="9.140625" style="3"/>
    <col min="2561" max="2561" width="2.85546875" style="3" customWidth="1"/>
    <col min="2562" max="2562" width="2" style="3" customWidth="1"/>
    <col min="2563" max="2563" width="59.7109375" style="3" customWidth="1"/>
    <col min="2564" max="2564" width="10.85546875" style="3" customWidth="1"/>
    <col min="2565" max="2565" width="1" style="3" customWidth="1"/>
    <col min="2566" max="2566" width="10.85546875" style="3" customWidth="1"/>
    <col min="2567" max="2567" width="6.28515625" style="3" bestFit="1" customWidth="1"/>
    <col min="2568" max="2816" width="9.140625" style="3"/>
    <col min="2817" max="2817" width="2.85546875" style="3" customWidth="1"/>
    <col min="2818" max="2818" width="2" style="3" customWidth="1"/>
    <col min="2819" max="2819" width="59.7109375" style="3" customWidth="1"/>
    <col min="2820" max="2820" width="10.85546875" style="3" customWidth="1"/>
    <col min="2821" max="2821" width="1" style="3" customWidth="1"/>
    <col min="2822" max="2822" width="10.85546875" style="3" customWidth="1"/>
    <col min="2823" max="2823" width="6.28515625" style="3" bestFit="1" customWidth="1"/>
    <col min="2824" max="3072" width="9.140625" style="3"/>
    <col min="3073" max="3073" width="2.85546875" style="3" customWidth="1"/>
    <col min="3074" max="3074" width="2" style="3" customWidth="1"/>
    <col min="3075" max="3075" width="59.7109375" style="3" customWidth="1"/>
    <col min="3076" max="3076" width="10.85546875" style="3" customWidth="1"/>
    <col min="3077" max="3077" width="1" style="3" customWidth="1"/>
    <col min="3078" max="3078" width="10.85546875" style="3" customWidth="1"/>
    <col min="3079" max="3079" width="6.28515625" style="3" bestFit="1" customWidth="1"/>
    <col min="3080" max="3328" width="9.140625" style="3"/>
    <col min="3329" max="3329" width="2.85546875" style="3" customWidth="1"/>
    <col min="3330" max="3330" width="2" style="3" customWidth="1"/>
    <col min="3331" max="3331" width="59.7109375" style="3" customWidth="1"/>
    <col min="3332" max="3332" width="10.85546875" style="3" customWidth="1"/>
    <col min="3333" max="3333" width="1" style="3" customWidth="1"/>
    <col min="3334" max="3334" width="10.85546875" style="3" customWidth="1"/>
    <col min="3335" max="3335" width="6.28515625" style="3" bestFit="1" customWidth="1"/>
    <col min="3336" max="3584" width="9.140625" style="3"/>
    <col min="3585" max="3585" width="2.85546875" style="3" customWidth="1"/>
    <col min="3586" max="3586" width="2" style="3" customWidth="1"/>
    <col min="3587" max="3587" width="59.7109375" style="3" customWidth="1"/>
    <col min="3588" max="3588" width="10.85546875" style="3" customWidth="1"/>
    <col min="3589" max="3589" width="1" style="3" customWidth="1"/>
    <col min="3590" max="3590" width="10.85546875" style="3" customWidth="1"/>
    <col min="3591" max="3591" width="6.28515625" style="3" bestFit="1" customWidth="1"/>
    <col min="3592" max="3840" width="9.140625" style="3"/>
    <col min="3841" max="3841" width="2.85546875" style="3" customWidth="1"/>
    <col min="3842" max="3842" width="2" style="3" customWidth="1"/>
    <col min="3843" max="3843" width="59.7109375" style="3" customWidth="1"/>
    <col min="3844" max="3844" width="10.85546875" style="3" customWidth="1"/>
    <col min="3845" max="3845" width="1" style="3" customWidth="1"/>
    <col min="3846" max="3846" width="10.85546875" style="3" customWidth="1"/>
    <col min="3847" max="3847" width="6.28515625" style="3" bestFit="1" customWidth="1"/>
    <col min="3848" max="4096" width="9.140625" style="3"/>
    <col min="4097" max="4097" width="2.85546875" style="3" customWidth="1"/>
    <col min="4098" max="4098" width="2" style="3" customWidth="1"/>
    <col min="4099" max="4099" width="59.7109375" style="3" customWidth="1"/>
    <col min="4100" max="4100" width="10.85546875" style="3" customWidth="1"/>
    <col min="4101" max="4101" width="1" style="3" customWidth="1"/>
    <col min="4102" max="4102" width="10.85546875" style="3" customWidth="1"/>
    <col min="4103" max="4103" width="6.28515625" style="3" bestFit="1" customWidth="1"/>
    <col min="4104" max="4352" width="9.140625" style="3"/>
    <col min="4353" max="4353" width="2.85546875" style="3" customWidth="1"/>
    <col min="4354" max="4354" width="2" style="3" customWidth="1"/>
    <col min="4355" max="4355" width="59.7109375" style="3" customWidth="1"/>
    <col min="4356" max="4356" width="10.85546875" style="3" customWidth="1"/>
    <col min="4357" max="4357" width="1" style="3" customWidth="1"/>
    <col min="4358" max="4358" width="10.85546875" style="3" customWidth="1"/>
    <col min="4359" max="4359" width="6.28515625" style="3" bestFit="1" customWidth="1"/>
    <col min="4360" max="4608" width="9.140625" style="3"/>
    <col min="4609" max="4609" width="2.85546875" style="3" customWidth="1"/>
    <col min="4610" max="4610" width="2" style="3" customWidth="1"/>
    <col min="4611" max="4611" width="59.7109375" style="3" customWidth="1"/>
    <col min="4612" max="4612" width="10.85546875" style="3" customWidth="1"/>
    <col min="4613" max="4613" width="1" style="3" customWidth="1"/>
    <col min="4614" max="4614" width="10.85546875" style="3" customWidth="1"/>
    <col min="4615" max="4615" width="6.28515625" style="3" bestFit="1" customWidth="1"/>
    <col min="4616" max="4864" width="9.140625" style="3"/>
    <col min="4865" max="4865" width="2.85546875" style="3" customWidth="1"/>
    <col min="4866" max="4866" width="2" style="3" customWidth="1"/>
    <col min="4867" max="4867" width="59.7109375" style="3" customWidth="1"/>
    <col min="4868" max="4868" width="10.85546875" style="3" customWidth="1"/>
    <col min="4869" max="4869" width="1" style="3" customWidth="1"/>
    <col min="4870" max="4870" width="10.85546875" style="3" customWidth="1"/>
    <col min="4871" max="4871" width="6.28515625" style="3" bestFit="1" customWidth="1"/>
    <col min="4872" max="5120" width="9.140625" style="3"/>
    <col min="5121" max="5121" width="2.85546875" style="3" customWidth="1"/>
    <col min="5122" max="5122" width="2" style="3" customWidth="1"/>
    <col min="5123" max="5123" width="59.7109375" style="3" customWidth="1"/>
    <col min="5124" max="5124" width="10.85546875" style="3" customWidth="1"/>
    <col min="5125" max="5125" width="1" style="3" customWidth="1"/>
    <col min="5126" max="5126" width="10.85546875" style="3" customWidth="1"/>
    <col min="5127" max="5127" width="6.28515625" style="3" bestFit="1" customWidth="1"/>
    <col min="5128" max="5376" width="9.140625" style="3"/>
    <col min="5377" max="5377" width="2.85546875" style="3" customWidth="1"/>
    <col min="5378" max="5378" width="2" style="3" customWidth="1"/>
    <col min="5379" max="5379" width="59.7109375" style="3" customWidth="1"/>
    <col min="5380" max="5380" width="10.85546875" style="3" customWidth="1"/>
    <col min="5381" max="5381" width="1" style="3" customWidth="1"/>
    <col min="5382" max="5382" width="10.85546875" style="3" customWidth="1"/>
    <col min="5383" max="5383" width="6.28515625" style="3" bestFit="1" customWidth="1"/>
    <col min="5384" max="5632" width="9.140625" style="3"/>
    <col min="5633" max="5633" width="2.85546875" style="3" customWidth="1"/>
    <col min="5634" max="5634" width="2" style="3" customWidth="1"/>
    <col min="5635" max="5635" width="59.7109375" style="3" customWidth="1"/>
    <col min="5636" max="5636" width="10.85546875" style="3" customWidth="1"/>
    <col min="5637" max="5637" width="1" style="3" customWidth="1"/>
    <col min="5638" max="5638" width="10.85546875" style="3" customWidth="1"/>
    <col min="5639" max="5639" width="6.28515625" style="3" bestFit="1" customWidth="1"/>
    <col min="5640" max="5888" width="9.140625" style="3"/>
    <col min="5889" max="5889" width="2.85546875" style="3" customWidth="1"/>
    <col min="5890" max="5890" width="2" style="3" customWidth="1"/>
    <col min="5891" max="5891" width="59.7109375" style="3" customWidth="1"/>
    <col min="5892" max="5892" width="10.85546875" style="3" customWidth="1"/>
    <col min="5893" max="5893" width="1" style="3" customWidth="1"/>
    <col min="5894" max="5894" width="10.85546875" style="3" customWidth="1"/>
    <col min="5895" max="5895" width="6.28515625" style="3" bestFit="1" customWidth="1"/>
    <col min="5896" max="6144" width="9.140625" style="3"/>
    <col min="6145" max="6145" width="2.85546875" style="3" customWidth="1"/>
    <col min="6146" max="6146" width="2" style="3" customWidth="1"/>
    <col min="6147" max="6147" width="59.7109375" style="3" customWidth="1"/>
    <col min="6148" max="6148" width="10.85546875" style="3" customWidth="1"/>
    <col min="6149" max="6149" width="1" style="3" customWidth="1"/>
    <col min="6150" max="6150" width="10.85546875" style="3" customWidth="1"/>
    <col min="6151" max="6151" width="6.28515625" style="3" bestFit="1" customWidth="1"/>
    <col min="6152" max="6400" width="9.140625" style="3"/>
    <col min="6401" max="6401" width="2.85546875" style="3" customWidth="1"/>
    <col min="6402" max="6402" width="2" style="3" customWidth="1"/>
    <col min="6403" max="6403" width="59.7109375" style="3" customWidth="1"/>
    <col min="6404" max="6404" width="10.85546875" style="3" customWidth="1"/>
    <col min="6405" max="6405" width="1" style="3" customWidth="1"/>
    <col min="6406" max="6406" width="10.85546875" style="3" customWidth="1"/>
    <col min="6407" max="6407" width="6.28515625" style="3" bestFit="1" customWidth="1"/>
    <col min="6408" max="6656" width="9.140625" style="3"/>
    <col min="6657" max="6657" width="2.85546875" style="3" customWidth="1"/>
    <col min="6658" max="6658" width="2" style="3" customWidth="1"/>
    <col min="6659" max="6659" width="59.7109375" style="3" customWidth="1"/>
    <col min="6660" max="6660" width="10.85546875" style="3" customWidth="1"/>
    <col min="6661" max="6661" width="1" style="3" customWidth="1"/>
    <col min="6662" max="6662" width="10.85546875" style="3" customWidth="1"/>
    <col min="6663" max="6663" width="6.28515625" style="3" bestFit="1" customWidth="1"/>
    <col min="6664" max="6912" width="9.140625" style="3"/>
    <col min="6913" max="6913" width="2.85546875" style="3" customWidth="1"/>
    <col min="6914" max="6914" width="2" style="3" customWidth="1"/>
    <col min="6915" max="6915" width="59.7109375" style="3" customWidth="1"/>
    <col min="6916" max="6916" width="10.85546875" style="3" customWidth="1"/>
    <col min="6917" max="6917" width="1" style="3" customWidth="1"/>
    <col min="6918" max="6918" width="10.85546875" style="3" customWidth="1"/>
    <col min="6919" max="6919" width="6.28515625" style="3" bestFit="1" customWidth="1"/>
    <col min="6920" max="7168" width="9.140625" style="3"/>
    <col min="7169" max="7169" width="2.85546875" style="3" customWidth="1"/>
    <col min="7170" max="7170" width="2" style="3" customWidth="1"/>
    <col min="7171" max="7171" width="59.7109375" style="3" customWidth="1"/>
    <col min="7172" max="7172" width="10.85546875" style="3" customWidth="1"/>
    <col min="7173" max="7173" width="1" style="3" customWidth="1"/>
    <col min="7174" max="7174" width="10.85546875" style="3" customWidth="1"/>
    <col min="7175" max="7175" width="6.28515625" style="3" bestFit="1" customWidth="1"/>
    <col min="7176" max="7424" width="9.140625" style="3"/>
    <col min="7425" max="7425" width="2.85546875" style="3" customWidth="1"/>
    <col min="7426" max="7426" width="2" style="3" customWidth="1"/>
    <col min="7427" max="7427" width="59.7109375" style="3" customWidth="1"/>
    <col min="7428" max="7428" width="10.85546875" style="3" customWidth="1"/>
    <col min="7429" max="7429" width="1" style="3" customWidth="1"/>
    <col min="7430" max="7430" width="10.85546875" style="3" customWidth="1"/>
    <col min="7431" max="7431" width="6.28515625" style="3" bestFit="1" customWidth="1"/>
    <col min="7432" max="7680" width="9.140625" style="3"/>
    <col min="7681" max="7681" width="2.85546875" style="3" customWidth="1"/>
    <col min="7682" max="7682" width="2" style="3" customWidth="1"/>
    <col min="7683" max="7683" width="59.7109375" style="3" customWidth="1"/>
    <col min="7684" max="7684" width="10.85546875" style="3" customWidth="1"/>
    <col min="7685" max="7685" width="1" style="3" customWidth="1"/>
    <col min="7686" max="7686" width="10.85546875" style="3" customWidth="1"/>
    <col min="7687" max="7687" width="6.28515625" style="3" bestFit="1" customWidth="1"/>
    <col min="7688" max="7936" width="9.140625" style="3"/>
    <col min="7937" max="7937" width="2.85546875" style="3" customWidth="1"/>
    <col min="7938" max="7938" width="2" style="3" customWidth="1"/>
    <col min="7939" max="7939" width="59.7109375" style="3" customWidth="1"/>
    <col min="7940" max="7940" width="10.85546875" style="3" customWidth="1"/>
    <col min="7941" max="7941" width="1" style="3" customWidth="1"/>
    <col min="7942" max="7942" width="10.85546875" style="3" customWidth="1"/>
    <col min="7943" max="7943" width="6.28515625" style="3" bestFit="1" customWidth="1"/>
    <col min="7944" max="8192" width="9.140625" style="3"/>
    <col min="8193" max="8193" width="2.85546875" style="3" customWidth="1"/>
    <col min="8194" max="8194" width="2" style="3" customWidth="1"/>
    <col min="8195" max="8195" width="59.7109375" style="3" customWidth="1"/>
    <col min="8196" max="8196" width="10.85546875" style="3" customWidth="1"/>
    <col min="8197" max="8197" width="1" style="3" customWidth="1"/>
    <col min="8198" max="8198" width="10.85546875" style="3" customWidth="1"/>
    <col min="8199" max="8199" width="6.28515625" style="3" bestFit="1" customWidth="1"/>
    <col min="8200" max="8448" width="9.140625" style="3"/>
    <col min="8449" max="8449" width="2.85546875" style="3" customWidth="1"/>
    <col min="8450" max="8450" width="2" style="3" customWidth="1"/>
    <col min="8451" max="8451" width="59.7109375" style="3" customWidth="1"/>
    <col min="8452" max="8452" width="10.85546875" style="3" customWidth="1"/>
    <col min="8453" max="8453" width="1" style="3" customWidth="1"/>
    <col min="8454" max="8454" width="10.85546875" style="3" customWidth="1"/>
    <col min="8455" max="8455" width="6.28515625" style="3" bestFit="1" customWidth="1"/>
    <col min="8456" max="8704" width="9.140625" style="3"/>
    <col min="8705" max="8705" width="2.85546875" style="3" customWidth="1"/>
    <col min="8706" max="8706" width="2" style="3" customWidth="1"/>
    <col min="8707" max="8707" width="59.7109375" style="3" customWidth="1"/>
    <col min="8708" max="8708" width="10.85546875" style="3" customWidth="1"/>
    <col min="8709" max="8709" width="1" style="3" customWidth="1"/>
    <col min="8710" max="8710" width="10.85546875" style="3" customWidth="1"/>
    <col min="8711" max="8711" width="6.28515625" style="3" bestFit="1" customWidth="1"/>
    <col min="8712" max="8960" width="9.140625" style="3"/>
    <col min="8961" max="8961" width="2.85546875" style="3" customWidth="1"/>
    <col min="8962" max="8962" width="2" style="3" customWidth="1"/>
    <col min="8963" max="8963" width="59.7109375" style="3" customWidth="1"/>
    <col min="8964" max="8964" width="10.85546875" style="3" customWidth="1"/>
    <col min="8965" max="8965" width="1" style="3" customWidth="1"/>
    <col min="8966" max="8966" width="10.85546875" style="3" customWidth="1"/>
    <col min="8967" max="8967" width="6.28515625" style="3" bestFit="1" customWidth="1"/>
    <col min="8968" max="9216" width="9.140625" style="3"/>
    <col min="9217" max="9217" width="2.85546875" style="3" customWidth="1"/>
    <col min="9218" max="9218" width="2" style="3" customWidth="1"/>
    <col min="9219" max="9219" width="59.7109375" style="3" customWidth="1"/>
    <col min="9220" max="9220" width="10.85546875" style="3" customWidth="1"/>
    <col min="9221" max="9221" width="1" style="3" customWidth="1"/>
    <col min="9222" max="9222" width="10.85546875" style="3" customWidth="1"/>
    <col min="9223" max="9223" width="6.28515625" style="3" bestFit="1" customWidth="1"/>
    <col min="9224" max="9472" width="9.140625" style="3"/>
    <col min="9473" max="9473" width="2.85546875" style="3" customWidth="1"/>
    <col min="9474" max="9474" width="2" style="3" customWidth="1"/>
    <col min="9475" max="9475" width="59.7109375" style="3" customWidth="1"/>
    <col min="9476" max="9476" width="10.85546875" style="3" customWidth="1"/>
    <col min="9477" max="9477" width="1" style="3" customWidth="1"/>
    <col min="9478" max="9478" width="10.85546875" style="3" customWidth="1"/>
    <col min="9479" max="9479" width="6.28515625" style="3" bestFit="1" customWidth="1"/>
    <col min="9480" max="9728" width="9.140625" style="3"/>
    <col min="9729" max="9729" width="2.85546875" style="3" customWidth="1"/>
    <col min="9730" max="9730" width="2" style="3" customWidth="1"/>
    <col min="9731" max="9731" width="59.7109375" style="3" customWidth="1"/>
    <col min="9732" max="9732" width="10.85546875" style="3" customWidth="1"/>
    <col min="9733" max="9733" width="1" style="3" customWidth="1"/>
    <col min="9734" max="9734" width="10.85546875" style="3" customWidth="1"/>
    <col min="9735" max="9735" width="6.28515625" style="3" bestFit="1" customWidth="1"/>
    <col min="9736" max="9984" width="9.140625" style="3"/>
    <col min="9985" max="9985" width="2.85546875" style="3" customWidth="1"/>
    <col min="9986" max="9986" width="2" style="3" customWidth="1"/>
    <col min="9987" max="9987" width="59.7109375" style="3" customWidth="1"/>
    <col min="9988" max="9988" width="10.85546875" style="3" customWidth="1"/>
    <col min="9989" max="9989" width="1" style="3" customWidth="1"/>
    <col min="9990" max="9990" width="10.85546875" style="3" customWidth="1"/>
    <col min="9991" max="9991" width="6.28515625" style="3" bestFit="1" customWidth="1"/>
    <col min="9992" max="10240" width="9.140625" style="3"/>
    <col min="10241" max="10241" width="2.85546875" style="3" customWidth="1"/>
    <col min="10242" max="10242" width="2" style="3" customWidth="1"/>
    <col min="10243" max="10243" width="59.7109375" style="3" customWidth="1"/>
    <col min="10244" max="10244" width="10.85546875" style="3" customWidth="1"/>
    <col min="10245" max="10245" width="1" style="3" customWidth="1"/>
    <col min="10246" max="10246" width="10.85546875" style="3" customWidth="1"/>
    <col min="10247" max="10247" width="6.28515625" style="3" bestFit="1" customWidth="1"/>
    <col min="10248" max="10496" width="9.140625" style="3"/>
    <col min="10497" max="10497" width="2.85546875" style="3" customWidth="1"/>
    <col min="10498" max="10498" width="2" style="3" customWidth="1"/>
    <col min="10499" max="10499" width="59.7109375" style="3" customWidth="1"/>
    <col min="10500" max="10500" width="10.85546875" style="3" customWidth="1"/>
    <col min="10501" max="10501" width="1" style="3" customWidth="1"/>
    <col min="10502" max="10502" width="10.85546875" style="3" customWidth="1"/>
    <col min="10503" max="10503" width="6.28515625" style="3" bestFit="1" customWidth="1"/>
    <col min="10504" max="10752" width="9.140625" style="3"/>
    <col min="10753" max="10753" width="2.85546875" style="3" customWidth="1"/>
    <col min="10754" max="10754" width="2" style="3" customWidth="1"/>
    <col min="10755" max="10755" width="59.7109375" style="3" customWidth="1"/>
    <col min="10756" max="10756" width="10.85546875" style="3" customWidth="1"/>
    <col min="10757" max="10757" width="1" style="3" customWidth="1"/>
    <col min="10758" max="10758" width="10.85546875" style="3" customWidth="1"/>
    <col min="10759" max="10759" width="6.28515625" style="3" bestFit="1" customWidth="1"/>
    <col min="10760" max="11008" width="9.140625" style="3"/>
    <col min="11009" max="11009" width="2.85546875" style="3" customWidth="1"/>
    <col min="11010" max="11010" width="2" style="3" customWidth="1"/>
    <col min="11011" max="11011" width="59.7109375" style="3" customWidth="1"/>
    <col min="11012" max="11012" width="10.85546875" style="3" customWidth="1"/>
    <col min="11013" max="11013" width="1" style="3" customWidth="1"/>
    <col min="11014" max="11014" width="10.85546875" style="3" customWidth="1"/>
    <col min="11015" max="11015" width="6.28515625" style="3" bestFit="1" customWidth="1"/>
    <col min="11016" max="11264" width="9.140625" style="3"/>
    <col min="11265" max="11265" width="2.85546875" style="3" customWidth="1"/>
    <col min="11266" max="11266" width="2" style="3" customWidth="1"/>
    <col min="11267" max="11267" width="59.7109375" style="3" customWidth="1"/>
    <col min="11268" max="11268" width="10.85546875" style="3" customWidth="1"/>
    <col min="11269" max="11269" width="1" style="3" customWidth="1"/>
    <col min="11270" max="11270" width="10.85546875" style="3" customWidth="1"/>
    <col min="11271" max="11271" width="6.28515625" style="3" bestFit="1" customWidth="1"/>
    <col min="11272" max="11520" width="9.140625" style="3"/>
    <col min="11521" max="11521" width="2.85546875" style="3" customWidth="1"/>
    <col min="11522" max="11522" width="2" style="3" customWidth="1"/>
    <col min="11523" max="11523" width="59.7109375" style="3" customWidth="1"/>
    <col min="11524" max="11524" width="10.85546875" style="3" customWidth="1"/>
    <col min="11525" max="11525" width="1" style="3" customWidth="1"/>
    <col min="11526" max="11526" width="10.85546875" style="3" customWidth="1"/>
    <col min="11527" max="11527" width="6.28515625" style="3" bestFit="1" customWidth="1"/>
    <col min="11528" max="11776" width="9.140625" style="3"/>
    <col min="11777" max="11777" width="2.85546875" style="3" customWidth="1"/>
    <col min="11778" max="11778" width="2" style="3" customWidth="1"/>
    <col min="11779" max="11779" width="59.7109375" style="3" customWidth="1"/>
    <col min="11780" max="11780" width="10.85546875" style="3" customWidth="1"/>
    <col min="11781" max="11781" width="1" style="3" customWidth="1"/>
    <col min="11782" max="11782" width="10.85546875" style="3" customWidth="1"/>
    <col min="11783" max="11783" width="6.28515625" style="3" bestFit="1" customWidth="1"/>
    <col min="11784" max="12032" width="9.140625" style="3"/>
    <col min="12033" max="12033" width="2.85546875" style="3" customWidth="1"/>
    <col min="12034" max="12034" width="2" style="3" customWidth="1"/>
    <col min="12035" max="12035" width="59.7109375" style="3" customWidth="1"/>
    <col min="12036" max="12036" width="10.85546875" style="3" customWidth="1"/>
    <col min="12037" max="12037" width="1" style="3" customWidth="1"/>
    <col min="12038" max="12038" width="10.85546875" style="3" customWidth="1"/>
    <col min="12039" max="12039" width="6.28515625" style="3" bestFit="1" customWidth="1"/>
    <col min="12040" max="12288" width="9.140625" style="3"/>
    <col min="12289" max="12289" width="2.85546875" style="3" customWidth="1"/>
    <col min="12290" max="12290" width="2" style="3" customWidth="1"/>
    <col min="12291" max="12291" width="59.7109375" style="3" customWidth="1"/>
    <col min="12292" max="12292" width="10.85546875" style="3" customWidth="1"/>
    <col min="12293" max="12293" width="1" style="3" customWidth="1"/>
    <col min="12294" max="12294" width="10.85546875" style="3" customWidth="1"/>
    <col min="12295" max="12295" width="6.28515625" style="3" bestFit="1" customWidth="1"/>
    <col min="12296" max="12544" width="9.140625" style="3"/>
    <col min="12545" max="12545" width="2.85546875" style="3" customWidth="1"/>
    <col min="12546" max="12546" width="2" style="3" customWidth="1"/>
    <col min="12547" max="12547" width="59.7109375" style="3" customWidth="1"/>
    <col min="12548" max="12548" width="10.85546875" style="3" customWidth="1"/>
    <col min="12549" max="12549" width="1" style="3" customWidth="1"/>
    <col min="12550" max="12550" width="10.85546875" style="3" customWidth="1"/>
    <col min="12551" max="12551" width="6.28515625" style="3" bestFit="1" customWidth="1"/>
    <col min="12552" max="12800" width="9.140625" style="3"/>
    <col min="12801" max="12801" width="2.85546875" style="3" customWidth="1"/>
    <col min="12802" max="12802" width="2" style="3" customWidth="1"/>
    <col min="12803" max="12803" width="59.7109375" style="3" customWidth="1"/>
    <col min="12804" max="12804" width="10.85546875" style="3" customWidth="1"/>
    <col min="12805" max="12805" width="1" style="3" customWidth="1"/>
    <col min="12806" max="12806" width="10.85546875" style="3" customWidth="1"/>
    <col min="12807" max="12807" width="6.28515625" style="3" bestFit="1" customWidth="1"/>
    <col min="12808" max="13056" width="9.140625" style="3"/>
    <col min="13057" max="13057" width="2.85546875" style="3" customWidth="1"/>
    <col min="13058" max="13058" width="2" style="3" customWidth="1"/>
    <col min="13059" max="13059" width="59.7109375" style="3" customWidth="1"/>
    <col min="13060" max="13060" width="10.85546875" style="3" customWidth="1"/>
    <col min="13061" max="13061" width="1" style="3" customWidth="1"/>
    <col min="13062" max="13062" width="10.85546875" style="3" customWidth="1"/>
    <col min="13063" max="13063" width="6.28515625" style="3" bestFit="1" customWidth="1"/>
    <col min="13064" max="13312" width="9.140625" style="3"/>
    <col min="13313" max="13313" width="2.85546875" style="3" customWidth="1"/>
    <col min="13314" max="13314" width="2" style="3" customWidth="1"/>
    <col min="13315" max="13315" width="59.7109375" style="3" customWidth="1"/>
    <col min="13316" max="13316" width="10.85546875" style="3" customWidth="1"/>
    <col min="13317" max="13317" width="1" style="3" customWidth="1"/>
    <col min="13318" max="13318" width="10.85546875" style="3" customWidth="1"/>
    <col min="13319" max="13319" width="6.28515625" style="3" bestFit="1" customWidth="1"/>
    <col min="13320" max="13568" width="9.140625" style="3"/>
    <col min="13569" max="13569" width="2.85546875" style="3" customWidth="1"/>
    <col min="13570" max="13570" width="2" style="3" customWidth="1"/>
    <col min="13571" max="13571" width="59.7109375" style="3" customWidth="1"/>
    <col min="13572" max="13572" width="10.85546875" style="3" customWidth="1"/>
    <col min="13573" max="13573" width="1" style="3" customWidth="1"/>
    <col min="13574" max="13574" width="10.85546875" style="3" customWidth="1"/>
    <col min="13575" max="13575" width="6.28515625" style="3" bestFit="1" customWidth="1"/>
    <col min="13576" max="13824" width="9.140625" style="3"/>
    <col min="13825" max="13825" width="2.85546875" style="3" customWidth="1"/>
    <col min="13826" max="13826" width="2" style="3" customWidth="1"/>
    <col min="13827" max="13827" width="59.7109375" style="3" customWidth="1"/>
    <col min="13828" max="13828" width="10.85546875" style="3" customWidth="1"/>
    <col min="13829" max="13829" width="1" style="3" customWidth="1"/>
    <col min="13830" max="13830" width="10.85546875" style="3" customWidth="1"/>
    <col min="13831" max="13831" width="6.28515625" style="3" bestFit="1" customWidth="1"/>
    <col min="13832" max="14080" width="9.140625" style="3"/>
    <col min="14081" max="14081" width="2.85546875" style="3" customWidth="1"/>
    <col min="14082" max="14082" width="2" style="3" customWidth="1"/>
    <col min="14083" max="14083" width="59.7109375" style="3" customWidth="1"/>
    <col min="14084" max="14084" width="10.85546875" style="3" customWidth="1"/>
    <col min="14085" max="14085" width="1" style="3" customWidth="1"/>
    <col min="14086" max="14086" width="10.85546875" style="3" customWidth="1"/>
    <col min="14087" max="14087" width="6.28515625" style="3" bestFit="1" customWidth="1"/>
    <col min="14088" max="14336" width="9.140625" style="3"/>
    <col min="14337" max="14337" width="2.85546875" style="3" customWidth="1"/>
    <col min="14338" max="14338" width="2" style="3" customWidth="1"/>
    <col min="14339" max="14339" width="59.7109375" style="3" customWidth="1"/>
    <col min="14340" max="14340" width="10.85546875" style="3" customWidth="1"/>
    <col min="14341" max="14341" width="1" style="3" customWidth="1"/>
    <col min="14342" max="14342" width="10.85546875" style="3" customWidth="1"/>
    <col min="14343" max="14343" width="6.28515625" style="3" bestFit="1" customWidth="1"/>
    <col min="14344" max="14592" width="9.140625" style="3"/>
    <col min="14593" max="14593" width="2.85546875" style="3" customWidth="1"/>
    <col min="14594" max="14594" width="2" style="3" customWidth="1"/>
    <col min="14595" max="14595" width="59.7109375" style="3" customWidth="1"/>
    <col min="14596" max="14596" width="10.85546875" style="3" customWidth="1"/>
    <col min="14597" max="14597" width="1" style="3" customWidth="1"/>
    <col min="14598" max="14598" width="10.85546875" style="3" customWidth="1"/>
    <col min="14599" max="14599" width="6.28515625" style="3" bestFit="1" customWidth="1"/>
    <col min="14600" max="14848" width="9.140625" style="3"/>
    <col min="14849" max="14849" width="2.85546875" style="3" customWidth="1"/>
    <col min="14850" max="14850" width="2" style="3" customWidth="1"/>
    <col min="14851" max="14851" width="59.7109375" style="3" customWidth="1"/>
    <col min="14852" max="14852" width="10.85546875" style="3" customWidth="1"/>
    <col min="14853" max="14853" width="1" style="3" customWidth="1"/>
    <col min="14854" max="14854" width="10.85546875" style="3" customWidth="1"/>
    <col min="14855" max="14855" width="6.28515625" style="3" bestFit="1" customWidth="1"/>
    <col min="14856" max="15104" width="9.140625" style="3"/>
    <col min="15105" max="15105" width="2.85546875" style="3" customWidth="1"/>
    <col min="15106" max="15106" width="2" style="3" customWidth="1"/>
    <col min="15107" max="15107" width="59.7109375" style="3" customWidth="1"/>
    <col min="15108" max="15108" width="10.85546875" style="3" customWidth="1"/>
    <col min="15109" max="15109" width="1" style="3" customWidth="1"/>
    <col min="15110" max="15110" width="10.85546875" style="3" customWidth="1"/>
    <col min="15111" max="15111" width="6.28515625" style="3" bestFit="1" customWidth="1"/>
    <col min="15112" max="15360" width="9.140625" style="3"/>
    <col min="15361" max="15361" width="2.85546875" style="3" customWidth="1"/>
    <col min="15362" max="15362" width="2" style="3" customWidth="1"/>
    <col min="15363" max="15363" width="59.7109375" style="3" customWidth="1"/>
    <col min="15364" max="15364" width="10.85546875" style="3" customWidth="1"/>
    <col min="15365" max="15365" width="1" style="3" customWidth="1"/>
    <col min="15366" max="15366" width="10.85546875" style="3" customWidth="1"/>
    <col min="15367" max="15367" width="6.28515625" style="3" bestFit="1" customWidth="1"/>
    <col min="15368" max="15616" width="9.140625" style="3"/>
    <col min="15617" max="15617" width="2.85546875" style="3" customWidth="1"/>
    <col min="15618" max="15618" width="2" style="3" customWidth="1"/>
    <col min="15619" max="15619" width="59.7109375" style="3" customWidth="1"/>
    <col min="15620" max="15620" width="10.85546875" style="3" customWidth="1"/>
    <col min="15621" max="15621" width="1" style="3" customWidth="1"/>
    <col min="15622" max="15622" width="10.85546875" style="3" customWidth="1"/>
    <col min="15623" max="15623" width="6.28515625" style="3" bestFit="1" customWidth="1"/>
    <col min="15624" max="15872" width="9.140625" style="3"/>
    <col min="15873" max="15873" width="2.85546875" style="3" customWidth="1"/>
    <col min="15874" max="15874" width="2" style="3" customWidth="1"/>
    <col min="15875" max="15875" width="59.7109375" style="3" customWidth="1"/>
    <col min="15876" max="15876" width="10.85546875" style="3" customWidth="1"/>
    <col min="15877" max="15877" width="1" style="3" customWidth="1"/>
    <col min="15878" max="15878" width="10.85546875" style="3" customWidth="1"/>
    <col min="15879" max="15879" width="6.28515625" style="3" bestFit="1" customWidth="1"/>
    <col min="15880" max="16128" width="9.140625" style="3"/>
    <col min="16129" max="16129" width="2.85546875" style="3" customWidth="1"/>
    <col min="16130" max="16130" width="2" style="3" customWidth="1"/>
    <col min="16131" max="16131" width="59.7109375" style="3" customWidth="1"/>
    <col min="16132" max="16132" width="10.85546875" style="3" customWidth="1"/>
    <col min="16133" max="16133" width="1" style="3" customWidth="1"/>
    <col min="16134" max="16134" width="10.85546875" style="3" customWidth="1"/>
    <col min="16135" max="16135" width="6.28515625" style="3" bestFit="1" customWidth="1"/>
    <col min="16136" max="16384" width="9.140625" style="3"/>
  </cols>
  <sheetData>
    <row r="1" spans="1:7" x14ac:dyDescent="0.2">
      <c r="A1" s="1" t="s">
        <v>0</v>
      </c>
    </row>
    <row r="2" spans="1:7" x14ac:dyDescent="0.2">
      <c r="A2" s="1" t="s">
        <v>26</v>
      </c>
    </row>
    <row r="3" spans="1:7" x14ac:dyDescent="0.2">
      <c r="A3" s="1"/>
    </row>
    <row r="4" spans="1:7" x14ac:dyDescent="0.2">
      <c r="A4" s="1" t="s">
        <v>98</v>
      </c>
    </row>
    <row r="5" spans="1:7" x14ac:dyDescent="0.2">
      <c r="A5" s="1" t="s">
        <v>99</v>
      </c>
    </row>
    <row r="6" spans="1:7" x14ac:dyDescent="0.2">
      <c r="A6" s="1" t="s">
        <v>29</v>
      </c>
      <c r="F6" s="37"/>
      <c r="G6" s="37"/>
    </row>
    <row r="7" spans="1:7" x14ac:dyDescent="0.2">
      <c r="A7" s="1"/>
      <c r="D7" s="87" t="s">
        <v>67</v>
      </c>
      <c r="E7" s="88"/>
      <c r="F7" s="89" t="s">
        <v>68</v>
      </c>
      <c r="G7" s="37"/>
    </row>
    <row r="8" spans="1:7" x14ac:dyDescent="0.2">
      <c r="D8" s="87" t="s">
        <v>100</v>
      </c>
      <c r="E8" s="88"/>
      <c r="F8" s="90" t="str">
        <f>+D8</f>
        <v>12 months</v>
      </c>
      <c r="G8" s="90"/>
    </row>
    <row r="9" spans="1:7" x14ac:dyDescent="0.2">
      <c r="A9" s="1"/>
      <c r="D9" s="87" t="s">
        <v>101</v>
      </c>
      <c r="E9" s="88"/>
      <c r="F9" s="90" t="s">
        <v>101</v>
      </c>
      <c r="G9" s="90"/>
    </row>
    <row r="10" spans="1:7" x14ac:dyDescent="0.2">
      <c r="D10" s="91">
        <v>41090</v>
      </c>
      <c r="F10" s="92">
        <v>40724</v>
      </c>
      <c r="G10" s="92"/>
    </row>
    <row r="11" spans="1:7" x14ac:dyDescent="0.2">
      <c r="D11" s="87" t="s">
        <v>102</v>
      </c>
      <c r="E11" s="88"/>
      <c r="F11" s="90" t="s">
        <v>102</v>
      </c>
      <c r="G11" s="90"/>
    </row>
    <row r="12" spans="1:7" x14ac:dyDescent="0.2">
      <c r="A12" s="1" t="s">
        <v>103</v>
      </c>
      <c r="G12" s="1"/>
    </row>
    <row r="13" spans="1:7" x14ac:dyDescent="0.2">
      <c r="B13" s="2" t="s">
        <v>13</v>
      </c>
      <c r="D13" s="42">
        <f>+[1]CIS!G34</f>
        <v>5927</v>
      </c>
      <c r="F13" s="37">
        <v>7334</v>
      </c>
      <c r="G13" s="2"/>
    </row>
    <row r="14" spans="1:7" x14ac:dyDescent="0.2">
      <c r="B14" s="2" t="s">
        <v>104</v>
      </c>
      <c r="F14" s="37"/>
      <c r="G14" s="2"/>
    </row>
    <row r="15" spans="1:7" x14ac:dyDescent="0.2">
      <c r="C15" s="2" t="s">
        <v>105</v>
      </c>
      <c r="D15" s="42">
        <v>1626</v>
      </c>
      <c r="F15" s="37">
        <v>723</v>
      </c>
      <c r="G15" s="2"/>
    </row>
    <row r="16" spans="1:7" x14ac:dyDescent="0.2">
      <c r="A16" s="32"/>
      <c r="B16" s="32"/>
      <c r="C16" s="32" t="s">
        <v>106</v>
      </c>
      <c r="D16" s="42">
        <v>1771</v>
      </c>
      <c r="F16" s="37">
        <v>1811</v>
      </c>
      <c r="G16" s="2"/>
    </row>
    <row r="17" spans="1:7" x14ac:dyDescent="0.2">
      <c r="A17" s="32"/>
      <c r="B17" s="32"/>
      <c r="C17" s="32" t="s">
        <v>107</v>
      </c>
      <c r="D17" s="37">
        <f>-76</f>
        <v>-76</v>
      </c>
      <c r="F17" s="37">
        <v>-1000</v>
      </c>
      <c r="G17" s="2"/>
    </row>
    <row r="18" spans="1:7" ht="3.75" customHeight="1" x14ac:dyDescent="0.2">
      <c r="A18" s="32"/>
      <c r="B18" s="32"/>
      <c r="C18" s="32"/>
      <c r="D18" s="38"/>
      <c r="F18" s="38"/>
      <c r="G18" s="2"/>
    </row>
    <row r="19" spans="1:7" x14ac:dyDescent="0.2">
      <c r="A19" s="32"/>
      <c r="B19" s="32" t="s">
        <v>108</v>
      </c>
      <c r="C19" s="32"/>
      <c r="D19" s="42">
        <f>SUM(D13:D17)</f>
        <v>9248</v>
      </c>
      <c r="F19" s="37">
        <f>SUM(F13:F17)</f>
        <v>8868</v>
      </c>
      <c r="G19" s="2"/>
    </row>
    <row r="20" spans="1:7" x14ac:dyDescent="0.2">
      <c r="A20" s="32"/>
      <c r="B20" s="32"/>
      <c r="C20" s="32" t="s">
        <v>109</v>
      </c>
      <c r="D20" s="42">
        <f>-1877-262-1</f>
        <v>-2140</v>
      </c>
      <c r="F20" s="41">
        <v>-1356</v>
      </c>
      <c r="G20" s="2"/>
    </row>
    <row r="21" spans="1:7" x14ac:dyDescent="0.2">
      <c r="A21" s="32"/>
      <c r="B21" s="32"/>
      <c r="C21" s="32" t="s">
        <v>110</v>
      </c>
      <c r="D21" s="37">
        <v>622</v>
      </c>
      <c r="F21" s="41">
        <v>-16915</v>
      </c>
      <c r="G21" s="2"/>
    </row>
    <row r="22" spans="1:7" ht="3.75" customHeight="1" x14ac:dyDescent="0.2">
      <c r="A22" s="32"/>
      <c r="B22" s="32"/>
      <c r="C22" s="32"/>
      <c r="D22" s="38"/>
      <c r="F22" s="47"/>
      <c r="G22" s="2"/>
    </row>
    <row r="23" spans="1:7" x14ac:dyDescent="0.2">
      <c r="A23" s="32"/>
      <c r="B23" s="32" t="s">
        <v>111</v>
      </c>
      <c r="C23" s="32"/>
      <c r="D23" s="42">
        <f>SUM(D19:D21)</f>
        <v>7730</v>
      </c>
      <c r="F23" s="37">
        <f>SUM(F19:F21)</f>
        <v>-9403</v>
      </c>
      <c r="G23" s="2"/>
    </row>
    <row r="24" spans="1:7" x14ac:dyDescent="0.2">
      <c r="A24" s="32"/>
      <c r="B24" s="32"/>
      <c r="C24" s="32" t="s">
        <v>112</v>
      </c>
      <c r="D24" s="42">
        <v>289</v>
      </c>
      <c r="F24" s="37">
        <v>239</v>
      </c>
      <c r="G24" s="2"/>
    </row>
    <row r="25" spans="1:7" x14ac:dyDescent="0.2">
      <c r="A25" s="32"/>
      <c r="B25" s="32"/>
      <c r="C25" s="32" t="s">
        <v>113</v>
      </c>
      <c r="D25" s="42">
        <v>-284</v>
      </c>
      <c r="F25" s="37">
        <v>-312</v>
      </c>
      <c r="G25" s="2"/>
    </row>
    <row r="26" spans="1:7" x14ac:dyDescent="0.2">
      <c r="A26" s="32"/>
      <c r="B26" s="32"/>
      <c r="C26" s="2" t="s">
        <v>114</v>
      </c>
      <c r="D26" s="42">
        <v>-867</v>
      </c>
      <c r="F26" s="37">
        <v>-901</v>
      </c>
      <c r="G26" s="2"/>
    </row>
    <row r="27" spans="1:7" ht="5.25" customHeight="1" x14ac:dyDescent="0.2">
      <c r="A27" s="32"/>
      <c r="B27" s="32"/>
      <c r="F27" s="37"/>
      <c r="G27" s="2"/>
    </row>
    <row r="28" spans="1:7" x14ac:dyDescent="0.2">
      <c r="A28" s="32"/>
      <c r="B28" s="32" t="s">
        <v>115</v>
      </c>
      <c r="C28" s="32"/>
      <c r="D28" s="78">
        <f>SUM(D23:D26)</f>
        <v>6868</v>
      </c>
      <c r="F28" s="78">
        <f>SUM(F23:F26)</f>
        <v>-10377</v>
      </c>
      <c r="G28" s="2"/>
    </row>
    <row r="29" spans="1:7" x14ac:dyDescent="0.2">
      <c r="A29" s="32"/>
      <c r="B29" s="32"/>
      <c r="C29" s="32"/>
      <c r="F29" s="37"/>
      <c r="G29" s="2"/>
    </row>
    <row r="30" spans="1:7" x14ac:dyDescent="0.2">
      <c r="A30" s="29" t="s">
        <v>116</v>
      </c>
      <c r="B30" s="32"/>
      <c r="C30" s="32"/>
      <c r="F30" s="93"/>
      <c r="G30" s="1"/>
    </row>
    <row r="31" spans="1:7" x14ac:dyDescent="0.2">
      <c r="A31" s="29"/>
      <c r="B31" s="32" t="s">
        <v>117</v>
      </c>
      <c r="C31" s="32"/>
      <c r="F31" s="37"/>
      <c r="G31" s="1"/>
    </row>
    <row r="32" spans="1:7" x14ac:dyDescent="0.2">
      <c r="A32" s="29"/>
      <c r="B32" s="32"/>
      <c r="C32" s="32" t="s">
        <v>118</v>
      </c>
      <c r="D32" s="42">
        <v>135</v>
      </c>
      <c r="F32" s="37">
        <v>7</v>
      </c>
      <c r="G32" s="1"/>
    </row>
    <row r="33" spans="1:7" x14ac:dyDescent="0.2">
      <c r="A33" s="29"/>
      <c r="B33" s="2" t="s">
        <v>119</v>
      </c>
      <c r="D33" s="42">
        <v>0</v>
      </c>
      <c r="F33" s="37">
        <v>-2100</v>
      </c>
      <c r="G33" s="2"/>
    </row>
    <row r="34" spans="1:7" x14ac:dyDescent="0.2">
      <c r="A34" s="29"/>
      <c r="B34" s="32" t="s">
        <v>120</v>
      </c>
      <c r="D34" s="37">
        <v>-780</v>
      </c>
      <c r="F34" s="37">
        <v>-471</v>
      </c>
      <c r="G34" s="2"/>
    </row>
    <row r="35" spans="1:7" x14ac:dyDescent="0.2">
      <c r="A35" s="29"/>
      <c r="B35" s="32" t="s">
        <v>121</v>
      </c>
      <c r="D35" s="42">
        <v>0</v>
      </c>
      <c r="F35" s="37">
        <v>-75</v>
      </c>
      <c r="G35" s="2"/>
    </row>
    <row r="36" spans="1:7" x14ac:dyDescent="0.2">
      <c r="A36" s="29"/>
      <c r="B36" s="3" t="s">
        <v>122</v>
      </c>
      <c r="D36" s="3"/>
      <c r="E36" s="3"/>
      <c r="F36" s="3">
        <v>1</v>
      </c>
      <c r="G36" s="2"/>
    </row>
    <row r="37" spans="1:7" ht="4.5" customHeight="1" x14ac:dyDescent="0.2">
      <c r="A37" s="32"/>
      <c r="C37" s="32"/>
      <c r="D37" s="37"/>
      <c r="F37" s="37"/>
    </row>
    <row r="38" spans="1:7" x14ac:dyDescent="0.2">
      <c r="A38" s="32"/>
      <c r="B38" s="32" t="s">
        <v>123</v>
      </c>
      <c r="C38" s="32"/>
      <c r="D38" s="78">
        <f>SUM(D32:D35)</f>
        <v>-645</v>
      </c>
      <c r="F38" s="78">
        <f>SUM(F32:F37)</f>
        <v>-2638</v>
      </c>
      <c r="G38" s="2"/>
    </row>
    <row r="39" spans="1:7" x14ac:dyDescent="0.2">
      <c r="A39" s="32"/>
      <c r="B39" s="32"/>
      <c r="C39" s="32"/>
      <c r="F39" s="37"/>
    </row>
    <row r="40" spans="1:7" x14ac:dyDescent="0.2">
      <c r="A40" s="29" t="s">
        <v>124</v>
      </c>
      <c r="B40" s="32"/>
      <c r="C40" s="32"/>
      <c r="G40" s="2"/>
    </row>
    <row r="41" spans="1:7" x14ac:dyDescent="0.2">
      <c r="A41" s="29"/>
      <c r="B41" s="32" t="s">
        <v>125</v>
      </c>
      <c r="C41" s="32"/>
      <c r="D41" s="42">
        <v>0</v>
      </c>
      <c r="F41" s="37">
        <v>1</v>
      </c>
      <c r="G41" s="1"/>
    </row>
    <row r="42" spans="1:7" x14ac:dyDescent="0.2">
      <c r="A42" s="32"/>
      <c r="B42" s="32" t="s">
        <v>126</v>
      </c>
      <c r="C42" s="32"/>
      <c r="D42" s="37">
        <v>217</v>
      </c>
      <c r="F42" s="37">
        <v>610</v>
      </c>
      <c r="G42" s="1"/>
    </row>
    <row r="43" spans="1:7" x14ac:dyDescent="0.2">
      <c r="A43" s="32"/>
      <c r="B43" s="46" t="s">
        <v>127</v>
      </c>
      <c r="C43" s="32"/>
      <c r="D43" s="37">
        <v>-450</v>
      </c>
      <c r="F43" s="37">
        <v>-224</v>
      </c>
      <c r="G43" s="2"/>
    </row>
    <row r="44" spans="1:7" x14ac:dyDescent="0.2">
      <c r="A44" s="32"/>
      <c r="B44" s="3" t="s">
        <v>128</v>
      </c>
      <c r="D44" s="37">
        <v>-419</v>
      </c>
      <c r="F44" s="37">
        <v>-380</v>
      </c>
      <c r="G44" s="2"/>
    </row>
    <row r="45" spans="1:7" ht="6" customHeight="1" x14ac:dyDescent="0.2">
      <c r="A45" s="32"/>
      <c r="B45" s="32"/>
      <c r="C45" s="32"/>
      <c r="D45" s="37"/>
      <c r="F45" s="37"/>
      <c r="G45" s="2"/>
    </row>
    <row r="46" spans="1:7" x14ac:dyDescent="0.2">
      <c r="A46" s="32"/>
      <c r="B46" s="32" t="s">
        <v>129</v>
      </c>
      <c r="C46" s="32"/>
      <c r="D46" s="78">
        <f>SUM(D41:D44)</f>
        <v>-652</v>
      </c>
      <c r="F46" s="78">
        <f>SUM(F41:F44)</f>
        <v>7</v>
      </c>
      <c r="G46" s="2"/>
    </row>
    <row r="47" spans="1:7" x14ac:dyDescent="0.2">
      <c r="A47" s="32"/>
      <c r="B47" s="32"/>
      <c r="C47" s="32"/>
      <c r="F47" s="37"/>
      <c r="G47" s="2"/>
    </row>
    <row r="48" spans="1:7" x14ac:dyDescent="0.2">
      <c r="A48" s="29" t="s">
        <v>130</v>
      </c>
      <c r="B48" s="32"/>
      <c r="C48" s="32"/>
      <c r="D48" s="42">
        <f>+D28+D38+D46</f>
        <v>5571</v>
      </c>
      <c r="F48" s="37">
        <f>+F28+F38+F46</f>
        <v>-13008</v>
      </c>
      <c r="G48" s="2"/>
    </row>
    <row r="49" spans="1:7" x14ac:dyDescent="0.2">
      <c r="F49" s="37"/>
      <c r="G49" s="1"/>
    </row>
    <row r="50" spans="1:7" x14ac:dyDescent="0.2">
      <c r="A50" s="1" t="s">
        <v>131</v>
      </c>
      <c r="D50" s="42">
        <v>7253</v>
      </c>
      <c r="F50" s="37">
        <v>20261</v>
      </c>
      <c r="G50" s="2"/>
    </row>
    <row r="51" spans="1:7" x14ac:dyDescent="0.2">
      <c r="F51" s="37"/>
      <c r="G51" s="1"/>
    </row>
    <row r="52" spans="1:7" ht="13.5" thickBot="1" x14ac:dyDescent="0.25">
      <c r="A52" s="1" t="s">
        <v>132</v>
      </c>
      <c r="D52" s="79">
        <f>SUM(D48:D51)</f>
        <v>12824</v>
      </c>
      <c r="F52" s="79">
        <f>SUM(F48:F51)</f>
        <v>7253</v>
      </c>
      <c r="G52" s="2"/>
    </row>
    <row r="53" spans="1:7" x14ac:dyDescent="0.2">
      <c r="F53" s="37"/>
      <c r="G53" s="1"/>
    </row>
    <row r="54" spans="1:7" x14ac:dyDescent="0.2">
      <c r="D54" s="94"/>
      <c r="E54" s="95"/>
      <c r="F54" s="40"/>
      <c r="G54" s="40"/>
    </row>
    <row r="56" spans="1:7" x14ac:dyDescent="0.2">
      <c r="A56" s="86" t="s">
        <v>133</v>
      </c>
    </row>
    <row r="57" spans="1:7" x14ac:dyDescent="0.2">
      <c r="A57" s="86" t="s">
        <v>61</v>
      </c>
    </row>
    <row r="60" spans="1:7" x14ac:dyDescent="0.2">
      <c r="F60" s="75"/>
      <c r="G60" s="7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A11" sqref="A11"/>
    </sheetView>
  </sheetViews>
  <sheetFormatPr defaultRowHeight="12.75" x14ac:dyDescent="0.2"/>
  <cols>
    <col min="1" max="1" width="37.140625" style="3" customWidth="1"/>
    <col min="2" max="2" width="11.140625" style="3" customWidth="1"/>
    <col min="3" max="3" width="11.140625" style="3" hidden="1" customWidth="1"/>
    <col min="4" max="5" width="10.140625" style="3" customWidth="1"/>
    <col min="6" max="6" width="11.42578125" style="3" bestFit="1" customWidth="1"/>
    <col min="7" max="7" width="9" style="3" customWidth="1"/>
    <col min="8" max="8" width="8.5703125" style="121" customWidth="1"/>
    <col min="9" max="9" width="10.42578125" style="3" customWidth="1"/>
    <col min="10" max="10" width="2.5703125" style="3" customWidth="1"/>
    <col min="11" max="11" width="0.85546875" style="3" customWidth="1"/>
    <col min="12" max="256" width="9.140625" style="3"/>
    <col min="257" max="257" width="37.140625" style="3" customWidth="1"/>
    <col min="258" max="258" width="11.140625" style="3" customWidth="1"/>
    <col min="259" max="259" width="0" style="3" hidden="1" customWidth="1"/>
    <col min="260" max="261" width="10.140625" style="3" customWidth="1"/>
    <col min="262" max="262" width="11.42578125" style="3" bestFit="1" customWidth="1"/>
    <col min="263" max="263" width="9" style="3" customWidth="1"/>
    <col min="264" max="264" width="8.5703125" style="3" customWidth="1"/>
    <col min="265" max="265" width="10.42578125" style="3" customWidth="1"/>
    <col min="266" max="266" width="2.5703125" style="3" customWidth="1"/>
    <col min="267" max="267" width="0.85546875" style="3" customWidth="1"/>
    <col min="268" max="512" width="9.140625" style="3"/>
    <col min="513" max="513" width="37.140625" style="3" customWidth="1"/>
    <col min="514" max="514" width="11.140625" style="3" customWidth="1"/>
    <col min="515" max="515" width="0" style="3" hidden="1" customWidth="1"/>
    <col min="516" max="517" width="10.140625" style="3" customWidth="1"/>
    <col min="518" max="518" width="11.42578125" style="3" bestFit="1" customWidth="1"/>
    <col min="519" max="519" width="9" style="3" customWidth="1"/>
    <col min="520" max="520" width="8.5703125" style="3" customWidth="1"/>
    <col min="521" max="521" width="10.42578125" style="3" customWidth="1"/>
    <col min="522" max="522" width="2.5703125" style="3" customWidth="1"/>
    <col min="523" max="523" width="0.85546875" style="3" customWidth="1"/>
    <col min="524" max="768" width="9.140625" style="3"/>
    <col min="769" max="769" width="37.140625" style="3" customWidth="1"/>
    <col min="770" max="770" width="11.140625" style="3" customWidth="1"/>
    <col min="771" max="771" width="0" style="3" hidden="1" customWidth="1"/>
    <col min="772" max="773" width="10.140625" style="3" customWidth="1"/>
    <col min="774" max="774" width="11.42578125" style="3" bestFit="1" customWidth="1"/>
    <col min="775" max="775" width="9" style="3" customWidth="1"/>
    <col min="776" max="776" width="8.5703125" style="3" customWidth="1"/>
    <col min="777" max="777" width="10.42578125" style="3" customWidth="1"/>
    <col min="778" max="778" width="2.5703125" style="3" customWidth="1"/>
    <col min="779" max="779" width="0.85546875" style="3" customWidth="1"/>
    <col min="780" max="1024" width="9.140625" style="3"/>
    <col min="1025" max="1025" width="37.140625" style="3" customWidth="1"/>
    <col min="1026" max="1026" width="11.140625" style="3" customWidth="1"/>
    <col min="1027" max="1027" width="0" style="3" hidden="1" customWidth="1"/>
    <col min="1028" max="1029" width="10.140625" style="3" customWidth="1"/>
    <col min="1030" max="1030" width="11.42578125" style="3" bestFit="1" customWidth="1"/>
    <col min="1031" max="1031" width="9" style="3" customWidth="1"/>
    <col min="1032" max="1032" width="8.5703125" style="3" customWidth="1"/>
    <col min="1033" max="1033" width="10.42578125" style="3" customWidth="1"/>
    <col min="1034" max="1034" width="2.5703125" style="3" customWidth="1"/>
    <col min="1035" max="1035" width="0.85546875" style="3" customWidth="1"/>
    <col min="1036" max="1280" width="9.140625" style="3"/>
    <col min="1281" max="1281" width="37.140625" style="3" customWidth="1"/>
    <col min="1282" max="1282" width="11.140625" style="3" customWidth="1"/>
    <col min="1283" max="1283" width="0" style="3" hidden="1" customWidth="1"/>
    <col min="1284" max="1285" width="10.140625" style="3" customWidth="1"/>
    <col min="1286" max="1286" width="11.42578125" style="3" bestFit="1" customWidth="1"/>
    <col min="1287" max="1287" width="9" style="3" customWidth="1"/>
    <col min="1288" max="1288" width="8.5703125" style="3" customWidth="1"/>
    <col min="1289" max="1289" width="10.42578125" style="3" customWidth="1"/>
    <col min="1290" max="1290" width="2.5703125" style="3" customWidth="1"/>
    <col min="1291" max="1291" width="0.85546875" style="3" customWidth="1"/>
    <col min="1292" max="1536" width="9.140625" style="3"/>
    <col min="1537" max="1537" width="37.140625" style="3" customWidth="1"/>
    <col min="1538" max="1538" width="11.140625" style="3" customWidth="1"/>
    <col min="1539" max="1539" width="0" style="3" hidden="1" customWidth="1"/>
    <col min="1540" max="1541" width="10.140625" style="3" customWidth="1"/>
    <col min="1542" max="1542" width="11.42578125" style="3" bestFit="1" customWidth="1"/>
    <col min="1543" max="1543" width="9" style="3" customWidth="1"/>
    <col min="1544" max="1544" width="8.5703125" style="3" customWidth="1"/>
    <col min="1545" max="1545" width="10.42578125" style="3" customWidth="1"/>
    <col min="1546" max="1546" width="2.5703125" style="3" customWidth="1"/>
    <col min="1547" max="1547" width="0.85546875" style="3" customWidth="1"/>
    <col min="1548" max="1792" width="9.140625" style="3"/>
    <col min="1793" max="1793" width="37.140625" style="3" customWidth="1"/>
    <col min="1794" max="1794" width="11.140625" style="3" customWidth="1"/>
    <col min="1795" max="1795" width="0" style="3" hidden="1" customWidth="1"/>
    <col min="1796" max="1797" width="10.140625" style="3" customWidth="1"/>
    <col min="1798" max="1798" width="11.42578125" style="3" bestFit="1" customWidth="1"/>
    <col min="1799" max="1799" width="9" style="3" customWidth="1"/>
    <col min="1800" max="1800" width="8.5703125" style="3" customWidth="1"/>
    <col min="1801" max="1801" width="10.42578125" style="3" customWidth="1"/>
    <col min="1802" max="1802" width="2.5703125" style="3" customWidth="1"/>
    <col min="1803" max="1803" width="0.85546875" style="3" customWidth="1"/>
    <col min="1804" max="2048" width="9.140625" style="3"/>
    <col min="2049" max="2049" width="37.140625" style="3" customWidth="1"/>
    <col min="2050" max="2050" width="11.140625" style="3" customWidth="1"/>
    <col min="2051" max="2051" width="0" style="3" hidden="1" customWidth="1"/>
    <col min="2052" max="2053" width="10.140625" style="3" customWidth="1"/>
    <col min="2054" max="2054" width="11.42578125" style="3" bestFit="1" customWidth="1"/>
    <col min="2055" max="2055" width="9" style="3" customWidth="1"/>
    <col min="2056" max="2056" width="8.5703125" style="3" customWidth="1"/>
    <col min="2057" max="2057" width="10.42578125" style="3" customWidth="1"/>
    <col min="2058" max="2058" width="2.5703125" style="3" customWidth="1"/>
    <col min="2059" max="2059" width="0.85546875" style="3" customWidth="1"/>
    <col min="2060" max="2304" width="9.140625" style="3"/>
    <col min="2305" max="2305" width="37.140625" style="3" customWidth="1"/>
    <col min="2306" max="2306" width="11.140625" style="3" customWidth="1"/>
    <col min="2307" max="2307" width="0" style="3" hidden="1" customWidth="1"/>
    <col min="2308" max="2309" width="10.140625" style="3" customWidth="1"/>
    <col min="2310" max="2310" width="11.42578125" style="3" bestFit="1" customWidth="1"/>
    <col min="2311" max="2311" width="9" style="3" customWidth="1"/>
    <col min="2312" max="2312" width="8.5703125" style="3" customWidth="1"/>
    <col min="2313" max="2313" width="10.42578125" style="3" customWidth="1"/>
    <col min="2314" max="2314" width="2.5703125" style="3" customWidth="1"/>
    <col min="2315" max="2315" width="0.85546875" style="3" customWidth="1"/>
    <col min="2316" max="2560" width="9.140625" style="3"/>
    <col min="2561" max="2561" width="37.140625" style="3" customWidth="1"/>
    <col min="2562" max="2562" width="11.140625" style="3" customWidth="1"/>
    <col min="2563" max="2563" width="0" style="3" hidden="1" customWidth="1"/>
    <col min="2564" max="2565" width="10.140625" style="3" customWidth="1"/>
    <col min="2566" max="2566" width="11.42578125" style="3" bestFit="1" customWidth="1"/>
    <col min="2567" max="2567" width="9" style="3" customWidth="1"/>
    <col min="2568" max="2568" width="8.5703125" style="3" customWidth="1"/>
    <col min="2569" max="2569" width="10.42578125" style="3" customWidth="1"/>
    <col min="2570" max="2570" width="2.5703125" style="3" customWidth="1"/>
    <col min="2571" max="2571" width="0.85546875" style="3" customWidth="1"/>
    <col min="2572" max="2816" width="9.140625" style="3"/>
    <col min="2817" max="2817" width="37.140625" style="3" customWidth="1"/>
    <col min="2818" max="2818" width="11.140625" style="3" customWidth="1"/>
    <col min="2819" max="2819" width="0" style="3" hidden="1" customWidth="1"/>
    <col min="2820" max="2821" width="10.140625" style="3" customWidth="1"/>
    <col min="2822" max="2822" width="11.42578125" style="3" bestFit="1" customWidth="1"/>
    <col min="2823" max="2823" width="9" style="3" customWidth="1"/>
    <col min="2824" max="2824" width="8.5703125" style="3" customWidth="1"/>
    <col min="2825" max="2825" width="10.42578125" style="3" customWidth="1"/>
    <col min="2826" max="2826" width="2.5703125" style="3" customWidth="1"/>
    <col min="2827" max="2827" width="0.85546875" style="3" customWidth="1"/>
    <col min="2828" max="3072" width="9.140625" style="3"/>
    <col min="3073" max="3073" width="37.140625" style="3" customWidth="1"/>
    <col min="3074" max="3074" width="11.140625" style="3" customWidth="1"/>
    <col min="3075" max="3075" width="0" style="3" hidden="1" customWidth="1"/>
    <col min="3076" max="3077" width="10.140625" style="3" customWidth="1"/>
    <col min="3078" max="3078" width="11.42578125" style="3" bestFit="1" customWidth="1"/>
    <col min="3079" max="3079" width="9" style="3" customWidth="1"/>
    <col min="3080" max="3080" width="8.5703125" style="3" customWidth="1"/>
    <col min="3081" max="3081" width="10.42578125" style="3" customWidth="1"/>
    <col min="3082" max="3082" width="2.5703125" style="3" customWidth="1"/>
    <col min="3083" max="3083" width="0.85546875" style="3" customWidth="1"/>
    <col min="3084" max="3328" width="9.140625" style="3"/>
    <col min="3329" max="3329" width="37.140625" style="3" customWidth="1"/>
    <col min="3330" max="3330" width="11.140625" style="3" customWidth="1"/>
    <col min="3331" max="3331" width="0" style="3" hidden="1" customWidth="1"/>
    <col min="3332" max="3333" width="10.140625" style="3" customWidth="1"/>
    <col min="3334" max="3334" width="11.42578125" style="3" bestFit="1" customWidth="1"/>
    <col min="3335" max="3335" width="9" style="3" customWidth="1"/>
    <col min="3336" max="3336" width="8.5703125" style="3" customWidth="1"/>
    <col min="3337" max="3337" width="10.42578125" style="3" customWidth="1"/>
    <col min="3338" max="3338" width="2.5703125" style="3" customWidth="1"/>
    <col min="3339" max="3339" width="0.85546875" style="3" customWidth="1"/>
    <col min="3340" max="3584" width="9.140625" style="3"/>
    <col min="3585" max="3585" width="37.140625" style="3" customWidth="1"/>
    <col min="3586" max="3586" width="11.140625" style="3" customWidth="1"/>
    <col min="3587" max="3587" width="0" style="3" hidden="1" customWidth="1"/>
    <col min="3588" max="3589" width="10.140625" style="3" customWidth="1"/>
    <col min="3590" max="3590" width="11.42578125" style="3" bestFit="1" customWidth="1"/>
    <col min="3591" max="3591" width="9" style="3" customWidth="1"/>
    <col min="3592" max="3592" width="8.5703125" style="3" customWidth="1"/>
    <col min="3593" max="3593" width="10.42578125" style="3" customWidth="1"/>
    <col min="3594" max="3594" width="2.5703125" style="3" customWidth="1"/>
    <col min="3595" max="3595" width="0.85546875" style="3" customWidth="1"/>
    <col min="3596" max="3840" width="9.140625" style="3"/>
    <col min="3841" max="3841" width="37.140625" style="3" customWidth="1"/>
    <col min="3842" max="3842" width="11.140625" style="3" customWidth="1"/>
    <col min="3843" max="3843" width="0" style="3" hidden="1" customWidth="1"/>
    <col min="3844" max="3845" width="10.140625" style="3" customWidth="1"/>
    <col min="3846" max="3846" width="11.42578125" style="3" bestFit="1" customWidth="1"/>
    <col min="3847" max="3847" width="9" style="3" customWidth="1"/>
    <col min="3848" max="3848" width="8.5703125" style="3" customWidth="1"/>
    <col min="3849" max="3849" width="10.42578125" style="3" customWidth="1"/>
    <col min="3850" max="3850" width="2.5703125" style="3" customWidth="1"/>
    <col min="3851" max="3851" width="0.85546875" style="3" customWidth="1"/>
    <col min="3852" max="4096" width="9.140625" style="3"/>
    <col min="4097" max="4097" width="37.140625" style="3" customWidth="1"/>
    <col min="4098" max="4098" width="11.140625" style="3" customWidth="1"/>
    <col min="4099" max="4099" width="0" style="3" hidden="1" customWidth="1"/>
    <col min="4100" max="4101" width="10.140625" style="3" customWidth="1"/>
    <col min="4102" max="4102" width="11.42578125" style="3" bestFit="1" customWidth="1"/>
    <col min="4103" max="4103" width="9" style="3" customWidth="1"/>
    <col min="4104" max="4104" width="8.5703125" style="3" customWidth="1"/>
    <col min="4105" max="4105" width="10.42578125" style="3" customWidth="1"/>
    <col min="4106" max="4106" width="2.5703125" style="3" customWidth="1"/>
    <col min="4107" max="4107" width="0.85546875" style="3" customWidth="1"/>
    <col min="4108" max="4352" width="9.140625" style="3"/>
    <col min="4353" max="4353" width="37.140625" style="3" customWidth="1"/>
    <col min="4354" max="4354" width="11.140625" style="3" customWidth="1"/>
    <col min="4355" max="4355" width="0" style="3" hidden="1" customWidth="1"/>
    <col min="4356" max="4357" width="10.140625" style="3" customWidth="1"/>
    <col min="4358" max="4358" width="11.42578125" style="3" bestFit="1" customWidth="1"/>
    <col min="4359" max="4359" width="9" style="3" customWidth="1"/>
    <col min="4360" max="4360" width="8.5703125" style="3" customWidth="1"/>
    <col min="4361" max="4361" width="10.42578125" style="3" customWidth="1"/>
    <col min="4362" max="4362" width="2.5703125" style="3" customWidth="1"/>
    <col min="4363" max="4363" width="0.85546875" style="3" customWidth="1"/>
    <col min="4364" max="4608" width="9.140625" style="3"/>
    <col min="4609" max="4609" width="37.140625" style="3" customWidth="1"/>
    <col min="4610" max="4610" width="11.140625" style="3" customWidth="1"/>
    <col min="4611" max="4611" width="0" style="3" hidden="1" customWidth="1"/>
    <col min="4612" max="4613" width="10.140625" style="3" customWidth="1"/>
    <col min="4614" max="4614" width="11.42578125" style="3" bestFit="1" customWidth="1"/>
    <col min="4615" max="4615" width="9" style="3" customWidth="1"/>
    <col min="4616" max="4616" width="8.5703125" style="3" customWidth="1"/>
    <col min="4617" max="4617" width="10.42578125" style="3" customWidth="1"/>
    <col min="4618" max="4618" width="2.5703125" style="3" customWidth="1"/>
    <col min="4619" max="4619" width="0.85546875" style="3" customWidth="1"/>
    <col min="4620" max="4864" width="9.140625" style="3"/>
    <col min="4865" max="4865" width="37.140625" style="3" customWidth="1"/>
    <col min="4866" max="4866" width="11.140625" style="3" customWidth="1"/>
    <col min="4867" max="4867" width="0" style="3" hidden="1" customWidth="1"/>
    <col min="4868" max="4869" width="10.140625" style="3" customWidth="1"/>
    <col min="4870" max="4870" width="11.42578125" style="3" bestFit="1" customWidth="1"/>
    <col min="4871" max="4871" width="9" style="3" customWidth="1"/>
    <col min="4872" max="4872" width="8.5703125" style="3" customWidth="1"/>
    <col min="4873" max="4873" width="10.42578125" style="3" customWidth="1"/>
    <col min="4874" max="4874" width="2.5703125" style="3" customWidth="1"/>
    <col min="4875" max="4875" width="0.85546875" style="3" customWidth="1"/>
    <col min="4876" max="5120" width="9.140625" style="3"/>
    <col min="5121" max="5121" width="37.140625" style="3" customWidth="1"/>
    <col min="5122" max="5122" width="11.140625" style="3" customWidth="1"/>
    <col min="5123" max="5123" width="0" style="3" hidden="1" customWidth="1"/>
    <col min="5124" max="5125" width="10.140625" style="3" customWidth="1"/>
    <col min="5126" max="5126" width="11.42578125" style="3" bestFit="1" customWidth="1"/>
    <col min="5127" max="5127" width="9" style="3" customWidth="1"/>
    <col min="5128" max="5128" width="8.5703125" style="3" customWidth="1"/>
    <col min="5129" max="5129" width="10.42578125" style="3" customWidth="1"/>
    <col min="5130" max="5130" width="2.5703125" style="3" customWidth="1"/>
    <col min="5131" max="5131" width="0.85546875" style="3" customWidth="1"/>
    <col min="5132" max="5376" width="9.140625" style="3"/>
    <col min="5377" max="5377" width="37.140625" style="3" customWidth="1"/>
    <col min="5378" max="5378" width="11.140625" style="3" customWidth="1"/>
    <col min="5379" max="5379" width="0" style="3" hidden="1" customWidth="1"/>
    <col min="5380" max="5381" width="10.140625" style="3" customWidth="1"/>
    <col min="5382" max="5382" width="11.42578125" style="3" bestFit="1" customWidth="1"/>
    <col min="5383" max="5383" width="9" style="3" customWidth="1"/>
    <col min="5384" max="5384" width="8.5703125" style="3" customWidth="1"/>
    <col min="5385" max="5385" width="10.42578125" style="3" customWidth="1"/>
    <col min="5386" max="5386" width="2.5703125" style="3" customWidth="1"/>
    <col min="5387" max="5387" width="0.85546875" style="3" customWidth="1"/>
    <col min="5388" max="5632" width="9.140625" style="3"/>
    <col min="5633" max="5633" width="37.140625" style="3" customWidth="1"/>
    <col min="5634" max="5634" width="11.140625" style="3" customWidth="1"/>
    <col min="5635" max="5635" width="0" style="3" hidden="1" customWidth="1"/>
    <col min="5636" max="5637" width="10.140625" style="3" customWidth="1"/>
    <col min="5638" max="5638" width="11.42578125" style="3" bestFit="1" customWidth="1"/>
    <col min="5639" max="5639" width="9" style="3" customWidth="1"/>
    <col min="5640" max="5640" width="8.5703125" style="3" customWidth="1"/>
    <col min="5641" max="5641" width="10.42578125" style="3" customWidth="1"/>
    <col min="5642" max="5642" width="2.5703125" style="3" customWidth="1"/>
    <col min="5643" max="5643" width="0.85546875" style="3" customWidth="1"/>
    <col min="5644" max="5888" width="9.140625" style="3"/>
    <col min="5889" max="5889" width="37.140625" style="3" customWidth="1"/>
    <col min="5890" max="5890" width="11.140625" style="3" customWidth="1"/>
    <col min="5891" max="5891" width="0" style="3" hidden="1" customWidth="1"/>
    <col min="5892" max="5893" width="10.140625" style="3" customWidth="1"/>
    <col min="5894" max="5894" width="11.42578125" style="3" bestFit="1" customWidth="1"/>
    <col min="5895" max="5895" width="9" style="3" customWidth="1"/>
    <col min="5896" max="5896" width="8.5703125" style="3" customWidth="1"/>
    <col min="5897" max="5897" width="10.42578125" style="3" customWidth="1"/>
    <col min="5898" max="5898" width="2.5703125" style="3" customWidth="1"/>
    <col min="5899" max="5899" width="0.85546875" style="3" customWidth="1"/>
    <col min="5900" max="6144" width="9.140625" style="3"/>
    <col min="6145" max="6145" width="37.140625" style="3" customWidth="1"/>
    <col min="6146" max="6146" width="11.140625" style="3" customWidth="1"/>
    <col min="6147" max="6147" width="0" style="3" hidden="1" customWidth="1"/>
    <col min="6148" max="6149" width="10.140625" style="3" customWidth="1"/>
    <col min="6150" max="6150" width="11.42578125" style="3" bestFit="1" customWidth="1"/>
    <col min="6151" max="6151" width="9" style="3" customWidth="1"/>
    <col min="6152" max="6152" width="8.5703125" style="3" customWidth="1"/>
    <col min="6153" max="6153" width="10.42578125" style="3" customWidth="1"/>
    <col min="6154" max="6154" width="2.5703125" style="3" customWidth="1"/>
    <col min="6155" max="6155" width="0.85546875" style="3" customWidth="1"/>
    <col min="6156" max="6400" width="9.140625" style="3"/>
    <col min="6401" max="6401" width="37.140625" style="3" customWidth="1"/>
    <col min="6402" max="6402" width="11.140625" style="3" customWidth="1"/>
    <col min="6403" max="6403" width="0" style="3" hidden="1" customWidth="1"/>
    <col min="6404" max="6405" width="10.140625" style="3" customWidth="1"/>
    <col min="6406" max="6406" width="11.42578125" style="3" bestFit="1" customWidth="1"/>
    <col min="6407" max="6407" width="9" style="3" customWidth="1"/>
    <col min="6408" max="6408" width="8.5703125" style="3" customWidth="1"/>
    <col min="6409" max="6409" width="10.42578125" style="3" customWidth="1"/>
    <col min="6410" max="6410" width="2.5703125" style="3" customWidth="1"/>
    <col min="6411" max="6411" width="0.85546875" style="3" customWidth="1"/>
    <col min="6412" max="6656" width="9.140625" style="3"/>
    <col min="6657" max="6657" width="37.140625" style="3" customWidth="1"/>
    <col min="6658" max="6658" width="11.140625" style="3" customWidth="1"/>
    <col min="6659" max="6659" width="0" style="3" hidden="1" customWidth="1"/>
    <col min="6660" max="6661" width="10.140625" style="3" customWidth="1"/>
    <col min="6662" max="6662" width="11.42578125" style="3" bestFit="1" customWidth="1"/>
    <col min="6663" max="6663" width="9" style="3" customWidth="1"/>
    <col min="6664" max="6664" width="8.5703125" style="3" customWidth="1"/>
    <col min="6665" max="6665" width="10.42578125" style="3" customWidth="1"/>
    <col min="6666" max="6666" width="2.5703125" style="3" customWidth="1"/>
    <col min="6667" max="6667" width="0.85546875" style="3" customWidth="1"/>
    <col min="6668" max="6912" width="9.140625" style="3"/>
    <col min="6913" max="6913" width="37.140625" style="3" customWidth="1"/>
    <col min="6914" max="6914" width="11.140625" style="3" customWidth="1"/>
    <col min="6915" max="6915" width="0" style="3" hidden="1" customWidth="1"/>
    <col min="6916" max="6917" width="10.140625" style="3" customWidth="1"/>
    <col min="6918" max="6918" width="11.42578125" style="3" bestFit="1" customWidth="1"/>
    <col min="6919" max="6919" width="9" style="3" customWidth="1"/>
    <col min="6920" max="6920" width="8.5703125" style="3" customWidth="1"/>
    <col min="6921" max="6921" width="10.42578125" style="3" customWidth="1"/>
    <col min="6922" max="6922" width="2.5703125" style="3" customWidth="1"/>
    <col min="6923" max="6923" width="0.85546875" style="3" customWidth="1"/>
    <col min="6924" max="7168" width="9.140625" style="3"/>
    <col min="7169" max="7169" width="37.140625" style="3" customWidth="1"/>
    <col min="7170" max="7170" width="11.140625" style="3" customWidth="1"/>
    <col min="7171" max="7171" width="0" style="3" hidden="1" customWidth="1"/>
    <col min="7172" max="7173" width="10.140625" style="3" customWidth="1"/>
    <col min="7174" max="7174" width="11.42578125" style="3" bestFit="1" customWidth="1"/>
    <col min="7175" max="7175" width="9" style="3" customWidth="1"/>
    <col min="7176" max="7176" width="8.5703125" style="3" customWidth="1"/>
    <col min="7177" max="7177" width="10.42578125" style="3" customWidth="1"/>
    <col min="7178" max="7178" width="2.5703125" style="3" customWidth="1"/>
    <col min="7179" max="7179" width="0.85546875" style="3" customWidth="1"/>
    <col min="7180" max="7424" width="9.140625" style="3"/>
    <col min="7425" max="7425" width="37.140625" style="3" customWidth="1"/>
    <col min="7426" max="7426" width="11.140625" style="3" customWidth="1"/>
    <col min="7427" max="7427" width="0" style="3" hidden="1" customWidth="1"/>
    <col min="7428" max="7429" width="10.140625" style="3" customWidth="1"/>
    <col min="7430" max="7430" width="11.42578125" style="3" bestFit="1" customWidth="1"/>
    <col min="7431" max="7431" width="9" style="3" customWidth="1"/>
    <col min="7432" max="7432" width="8.5703125" style="3" customWidth="1"/>
    <col min="7433" max="7433" width="10.42578125" style="3" customWidth="1"/>
    <col min="7434" max="7434" width="2.5703125" style="3" customWidth="1"/>
    <col min="7435" max="7435" width="0.85546875" style="3" customWidth="1"/>
    <col min="7436" max="7680" width="9.140625" style="3"/>
    <col min="7681" max="7681" width="37.140625" style="3" customWidth="1"/>
    <col min="7682" max="7682" width="11.140625" style="3" customWidth="1"/>
    <col min="7683" max="7683" width="0" style="3" hidden="1" customWidth="1"/>
    <col min="7684" max="7685" width="10.140625" style="3" customWidth="1"/>
    <col min="7686" max="7686" width="11.42578125" style="3" bestFit="1" customWidth="1"/>
    <col min="7687" max="7687" width="9" style="3" customWidth="1"/>
    <col min="7688" max="7688" width="8.5703125" style="3" customWidth="1"/>
    <col min="7689" max="7689" width="10.42578125" style="3" customWidth="1"/>
    <col min="7690" max="7690" width="2.5703125" style="3" customWidth="1"/>
    <col min="7691" max="7691" width="0.85546875" style="3" customWidth="1"/>
    <col min="7692" max="7936" width="9.140625" style="3"/>
    <col min="7937" max="7937" width="37.140625" style="3" customWidth="1"/>
    <col min="7938" max="7938" width="11.140625" style="3" customWidth="1"/>
    <col min="7939" max="7939" width="0" style="3" hidden="1" customWidth="1"/>
    <col min="7940" max="7941" width="10.140625" style="3" customWidth="1"/>
    <col min="7942" max="7942" width="11.42578125" style="3" bestFit="1" customWidth="1"/>
    <col min="7943" max="7943" width="9" style="3" customWidth="1"/>
    <col min="7944" max="7944" width="8.5703125" style="3" customWidth="1"/>
    <col min="7945" max="7945" width="10.42578125" style="3" customWidth="1"/>
    <col min="7946" max="7946" width="2.5703125" style="3" customWidth="1"/>
    <col min="7947" max="7947" width="0.85546875" style="3" customWidth="1"/>
    <col min="7948" max="8192" width="9.140625" style="3"/>
    <col min="8193" max="8193" width="37.140625" style="3" customWidth="1"/>
    <col min="8194" max="8194" width="11.140625" style="3" customWidth="1"/>
    <col min="8195" max="8195" width="0" style="3" hidden="1" customWidth="1"/>
    <col min="8196" max="8197" width="10.140625" style="3" customWidth="1"/>
    <col min="8198" max="8198" width="11.42578125" style="3" bestFit="1" customWidth="1"/>
    <col min="8199" max="8199" width="9" style="3" customWidth="1"/>
    <col min="8200" max="8200" width="8.5703125" style="3" customWidth="1"/>
    <col min="8201" max="8201" width="10.42578125" style="3" customWidth="1"/>
    <col min="8202" max="8202" width="2.5703125" style="3" customWidth="1"/>
    <col min="8203" max="8203" width="0.85546875" style="3" customWidth="1"/>
    <col min="8204" max="8448" width="9.140625" style="3"/>
    <col min="8449" max="8449" width="37.140625" style="3" customWidth="1"/>
    <col min="8450" max="8450" width="11.140625" style="3" customWidth="1"/>
    <col min="8451" max="8451" width="0" style="3" hidden="1" customWidth="1"/>
    <col min="8452" max="8453" width="10.140625" style="3" customWidth="1"/>
    <col min="8454" max="8454" width="11.42578125" style="3" bestFit="1" customWidth="1"/>
    <col min="8455" max="8455" width="9" style="3" customWidth="1"/>
    <col min="8456" max="8456" width="8.5703125" style="3" customWidth="1"/>
    <col min="8457" max="8457" width="10.42578125" style="3" customWidth="1"/>
    <col min="8458" max="8458" width="2.5703125" style="3" customWidth="1"/>
    <col min="8459" max="8459" width="0.85546875" style="3" customWidth="1"/>
    <col min="8460" max="8704" width="9.140625" style="3"/>
    <col min="8705" max="8705" width="37.140625" style="3" customWidth="1"/>
    <col min="8706" max="8706" width="11.140625" style="3" customWidth="1"/>
    <col min="8707" max="8707" width="0" style="3" hidden="1" customWidth="1"/>
    <col min="8708" max="8709" width="10.140625" style="3" customWidth="1"/>
    <col min="8710" max="8710" width="11.42578125" style="3" bestFit="1" customWidth="1"/>
    <col min="8711" max="8711" width="9" style="3" customWidth="1"/>
    <col min="8712" max="8712" width="8.5703125" style="3" customWidth="1"/>
    <col min="8713" max="8713" width="10.42578125" style="3" customWidth="1"/>
    <col min="8714" max="8714" width="2.5703125" style="3" customWidth="1"/>
    <col min="8715" max="8715" width="0.85546875" style="3" customWidth="1"/>
    <col min="8716" max="8960" width="9.140625" style="3"/>
    <col min="8961" max="8961" width="37.140625" style="3" customWidth="1"/>
    <col min="8962" max="8962" width="11.140625" style="3" customWidth="1"/>
    <col min="8963" max="8963" width="0" style="3" hidden="1" customWidth="1"/>
    <col min="8964" max="8965" width="10.140625" style="3" customWidth="1"/>
    <col min="8966" max="8966" width="11.42578125" style="3" bestFit="1" customWidth="1"/>
    <col min="8967" max="8967" width="9" style="3" customWidth="1"/>
    <col min="8968" max="8968" width="8.5703125" style="3" customWidth="1"/>
    <col min="8969" max="8969" width="10.42578125" style="3" customWidth="1"/>
    <col min="8970" max="8970" width="2.5703125" style="3" customWidth="1"/>
    <col min="8971" max="8971" width="0.85546875" style="3" customWidth="1"/>
    <col min="8972" max="9216" width="9.140625" style="3"/>
    <col min="9217" max="9217" width="37.140625" style="3" customWidth="1"/>
    <col min="9218" max="9218" width="11.140625" style="3" customWidth="1"/>
    <col min="9219" max="9219" width="0" style="3" hidden="1" customWidth="1"/>
    <col min="9220" max="9221" width="10.140625" style="3" customWidth="1"/>
    <col min="9222" max="9222" width="11.42578125" style="3" bestFit="1" customWidth="1"/>
    <col min="9223" max="9223" width="9" style="3" customWidth="1"/>
    <col min="9224" max="9224" width="8.5703125" style="3" customWidth="1"/>
    <col min="9225" max="9225" width="10.42578125" style="3" customWidth="1"/>
    <col min="9226" max="9226" width="2.5703125" style="3" customWidth="1"/>
    <col min="9227" max="9227" width="0.85546875" style="3" customWidth="1"/>
    <col min="9228" max="9472" width="9.140625" style="3"/>
    <col min="9473" max="9473" width="37.140625" style="3" customWidth="1"/>
    <col min="9474" max="9474" width="11.140625" style="3" customWidth="1"/>
    <col min="9475" max="9475" width="0" style="3" hidden="1" customWidth="1"/>
    <col min="9476" max="9477" width="10.140625" style="3" customWidth="1"/>
    <col min="9478" max="9478" width="11.42578125" style="3" bestFit="1" customWidth="1"/>
    <col min="9479" max="9479" width="9" style="3" customWidth="1"/>
    <col min="9480" max="9480" width="8.5703125" style="3" customWidth="1"/>
    <col min="9481" max="9481" width="10.42578125" style="3" customWidth="1"/>
    <col min="9482" max="9482" width="2.5703125" style="3" customWidth="1"/>
    <col min="9483" max="9483" width="0.85546875" style="3" customWidth="1"/>
    <col min="9484" max="9728" width="9.140625" style="3"/>
    <col min="9729" max="9729" width="37.140625" style="3" customWidth="1"/>
    <col min="9730" max="9730" width="11.140625" style="3" customWidth="1"/>
    <col min="9731" max="9731" width="0" style="3" hidden="1" customWidth="1"/>
    <col min="9732" max="9733" width="10.140625" style="3" customWidth="1"/>
    <col min="9734" max="9734" width="11.42578125" style="3" bestFit="1" customWidth="1"/>
    <col min="9735" max="9735" width="9" style="3" customWidth="1"/>
    <col min="9736" max="9736" width="8.5703125" style="3" customWidth="1"/>
    <col min="9737" max="9737" width="10.42578125" style="3" customWidth="1"/>
    <col min="9738" max="9738" width="2.5703125" style="3" customWidth="1"/>
    <col min="9739" max="9739" width="0.85546875" style="3" customWidth="1"/>
    <col min="9740" max="9984" width="9.140625" style="3"/>
    <col min="9985" max="9985" width="37.140625" style="3" customWidth="1"/>
    <col min="9986" max="9986" width="11.140625" style="3" customWidth="1"/>
    <col min="9987" max="9987" width="0" style="3" hidden="1" customWidth="1"/>
    <col min="9988" max="9989" width="10.140625" style="3" customWidth="1"/>
    <col min="9990" max="9990" width="11.42578125" style="3" bestFit="1" customWidth="1"/>
    <col min="9991" max="9991" width="9" style="3" customWidth="1"/>
    <col min="9992" max="9992" width="8.5703125" style="3" customWidth="1"/>
    <col min="9993" max="9993" width="10.42578125" style="3" customWidth="1"/>
    <col min="9994" max="9994" width="2.5703125" style="3" customWidth="1"/>
    <col min="9995" max="9995" width="0.85546875" style="3" customWidth="1"/>
    <col min="9996" max="10240" width="9.140625" style="3"/>
    <col min="10241" max="10241" width="37.140625" style="3" customWidth="1"/>
    <col min="10242" max="10242" width="11.140625" style="3" customWidth="1"/>
    <col min="10243" max="10243" width="0" style="3" hidden="1" customWidth="1"/>
    <col min="10244" max="10245" width="10.140625" style="3" customWidth="1"/>
    <col min="10246" max="10246" width="11.42578125" style="3" bestFit="1" customWidth="1"/>
    <col min="10247" max="10247" width="9" style="3" customWidth="1"/>
    <col min="10248" max="10248" width="8.5703125" style="3" customWidth="1"/>
    <col min="10249" max="10249" width="10.42578125" style="3" customWidth="1"/>
    <col min="10250" max="10250" width="2.5703125" style="3" customWidth="1"/>
    <col min="10251" max="10251" width="0.85546875" style="3" customWidth="1"/>
    <col min="10252" max="10496" width="9.140625" style="3"/>
    <col min="10497" max="10497" width="37.140625" style="3" customWidth="1"/>
    <col min="10498" max="10498" width="11.140625" style="3" customWidth="1"/>
    <col min="10499" max="10499" width="0" style="3" hidden="1" customWidth="1"/>
    <col min="10500" max="10501" width="10.140625" style="3" customWidth="1"/>
    <col min="10502" max="10502" width="11.42578125" style="3" bestFit="1" customWidth="1"/>
    <col min="10503" max="10503" width="9" style="3" customWidth="1"/>
    <col min="10504" max="10504" width="8.5703125" style="3" customWidth="1"/>
    <col min="10505" max="10505" width="10.42578125" style="3" customWidth="1"/>
    <col min="10506" max="10506" width="2.5703125" style="3" customWidth="1"/>
    <col min="10507" max="10507" width="0.85546875" style="3" customWidth="1"/>
    <col min="10508" max="10752" width="9.140625" style="3"/>
    <col min="10753" max="10753" width="37.140625" style="3" customWidth="1"/>
    <col min="10754" max="10754" width="11.140625" style="3" customWidth="1"/>
    <col min="10755" max="10755" width="0" style="3" hidden="1" customWidth="1"/>
    <col min="10756" max="10757" width="10.140625" style="3" customWidth="1"/>
    <col min="10758" max="10758" width="11.42578125" style="3" bestFit="1" customWidth="1"/>
    <col min="10759" max="10759" width="9" style="3" customWidth="1"/>
    <col min="10760" max="10760" width="8.5703125" style="3" customWidth="1"/>
    <col min="10761" max="10761" width="10.42578125" style="3" customWidth="1"/>
    <col min="10762" max="10762" width="2.5703125" style="3" customWidth="1"/>
    <col min="10763" max="10763" width="0.85546875" style="3" customWidth="1"/>
    <col min="10764" max="11008" width="9.140625" style="3"/>
    <col min="11009" max="11009" width="37.140625" style="3" customWidth="1"/>
    <col min="11010" max="11010" width="11.140625" style="3" customWidth="1"/>
    <col min="11011" max="11011" width="0" style="3" hidden="1" customWidth="1"/>
    <col min="11012" max="11013" width="10.140625" style="3" customWidth="1"/>
    <col min="11014" max="11014" width="11.42578125" style="3" bestFit="1" customWidth="1"/>
    <col min="11015" max="11015" width="9" style="3" customWidth="1"/>
    <col min="11016" max="11016" width="8.5703125" style="3" customWidth="1"/>
    <col min="11017" max="11017" width="10.42578125" style="3" customWidth="1"/>
    <col min="11018" max="11018" width="2.5703125" style="3" customWidth="1"/>
    <col min="11019" max="11019" width="0.85546875" style="3" customWidth="1"/>
    <col min="11020" max="11264" width="9.140625" style="3"/>
    <col min="11265" max="11265" width="37.140625" style="3" customWidth="1"/>
    <col min="11266" max="11266" width="11.140625" style="3" customWidth="1"/>
    <col min="11267" max="11267" width="0" style="3" hidden="1" customWidth="1"/>
    <col min="11268" max="11269" width="10.140625" style="3" customWidth="1"/>
    <col min="11270" max="11270" width="11.42578125" style="3" bestFit="1" customWidth="1"/>
    <col min="11271" max="11271" width="9" style="3" customWidth="1"/>
    <col min="11272" max="11272" width="8.5703125" style="3" customWidth="1"/>
    <col min="11273" max="11273" width="10.42578125" style="3" customWidth="1"/>
    <col min="11274" max="11274" width="2.5703125" style="3" customWidth="1"/>
    <col min="11275" max="11275" width="0.85546875" style="3" customWidth="1"/>
    <col min="11276" max="11520" width="9.140625" style="3"/>
    <col min="11521" max="11521" width="37.140625" style="3" customWidth="1"/>
    <col min="11522" max="11522" width="11.140625" style="3" customWidth="1"/>
    <col min="11523" max="11523" width="0" style="3" hidden="1" customWidth="1"/>
    <col min="11524" max="11525" width="10.140625" style="3" customWidth="1"/>
    <col min="11526" max="11526" width="11.42578125" style="3" bestFit="1" customWidth="1"/>
    <col min="11527" max="11527" width="9" style="3" customWidth="1"/>
    <col min="11528" max="11528" width="8.5703125" style="3" customWidth="1"/>
    <col min="11529" max="11529" width="10.42578125" style="3" customWidth="1"/>
    <col min="11530" max="11530" width="2.5703125" style="3" customWidth="1"/>
    <col min="11531" max="11531" width="0.85546875" style="3" customWidth="1"/>
    <col min="11532" max="11776" width="9.140625" style="3"/>
    <col min="11777" max="11777" width="37.140625" style="3" customWidth="1"/>
    <col min="11778" max="11778" width="11.140625" style="3" customWidth="1"/>
    <col min="11779" max="11779" width="0" style="3" hidden="1" customWidth="1"/>
    <col min="11780" max="11781" width="10.140625" style="3" customWidth="1"/>
    <col min="11782" max="11782" width="11.42578125" style="3" bestFit="1" customWidth="1"/>
    <col min="11783" max="11783" width="9" style="3" customWidth="1"/>
    <col min="11784" max="11784" width="8.5703125" style="3" customWidth="1"/>
    <col min="11785" max="11785" width="10.42578125" style="3" customWidth="1"/>
    <col min="11786" max="11786" width="2.5703125" style="3" customWidth="1"/>
    <col min="11787" max="11787" width="0.85546875" style="3" customWidth="1"/>
    <col min="11788" max="12032" width="9.140625" style="3"/>
    <col min="12033" max="12033" width="37.140625" style="3" customWidth="1"/>
    <col min="12034" max="12034" width="11.140625" style="3" customWidth="1"/>
    <col min="12035" max="12035" width="0" style="3" hidden="1" customWidth="1"/>
    <col min="12036" max="12037" width="10.140625" style="3" customWidth="1"/>
    <col min="12038" max="12038" width="11.42578125" style="3" bestFit="1" customWidth="1"/>
    <col min="12039" max="12039" width="9" style="3" customWidth="1"/>
    <col min="12040" max="12040" width="8.5703125" style="3" customWidth="1"/>
    <col min="12041" max="12041" width="10.42578125" style="3" customWidth="1"/>
    <col min="12042" max="12042" width="2.5703125" style="3" customWidth="1"/>
    <col min="12043" max="12043" width="0.85546875" style="3" customWidth="1"/>
    <col min="12044" max="12288" width="9.140625" style="3"/>
    <col min="12289" max="12289" width="37.140625" style="3" customWidth="1"/>
    <col min="12290" max="12290" width="11.140625" style="3" customWidth="1"/>
    <col min="12291" max="12291" width="0" style="3" hidden="1" customWidth="1"/>
    <col min="12292" max="12293" width="10.140625" style="3" customWidth="1"/>
    <col min="12294" max="12294" width="11.42578125" style="3" bestFit="1" customWidth="1"/>
    <col min="12295" max="12295" width="9" style="3" customWidth="1"/>
    <col min="12296" max="12296" width="8.5703125" style="3" customWidth="1"/>
    <col min="12297" max="12297" width="10.42578125" style="3" customWidth="1"/>
    <col min="12298" max="12298" width="2.5703125" style="3" customWidth="1"/>
    <col min="12299" max="12299" width="0.85546875" style="3" customWidth="1"/>
    <col min="12300" max="12544" width="9.140625" style="3"/>
    <col min="12545" max="12545" width="37.140625" style="3" customWidth="1"/>
    <col min="12546" max="12546" width="11.140625" style="3" customWidth="1"/>
    <col min="12547" max="12547" width="0" style="3" hidden="1" customWidth="1"/>
    <col min="12548" max="12549" width="10.140625" style="3" customWidth="1"/>
    <col min="12550" max="12550" width="11.42578125" style="3" bestFit="1" customWidth="1"/>
    <col min="12551" max="12551" width="9" style="3" customWidth="1"/>
    <col min="12552" max="12552" width="8.5703125" style="3" customWidth="1"/>
    <col min="12553" max="12553" width="10.42578125" style="3" customWidth="1"/>
    <col min="12554" max="12554" width="2.5703125" style="3" customWidth="1"/>
    <col min="12555" max="12555" width="0.85546875" style="3" customWidth="1"/>
    <col min="12556" max="12800" width="9.140625" style="3"/>
    <col min="12801" max="12801" width="37.140625" style="3" customWidth="1"/>
    <col min="12802" max="12802" width="11.140625" style="3" customWidth="1"/>
    <col min="12803" max="12803" width="0" style="3" hidden="1" customWidth="1"/>
    <col min="12804" max="12805" width="10.140625" style="3" customWidth="1"/>
    <col min="12806" max="12806" width="11.42578125" style="3" bestFit="1" customWidth="1"/>
    <col min="12807" max="12807" width="9" style="3" customWidth="1"/>
    <col min="12808" max="12808" width="8.5703125" style="3" customWidth="1"/>
    <col min="12809" max="12809" width="10.42578125" style="3" customWidth="1"/>
    <col min="12810" max="12810" width="2.5703125" style="3" customWidth="1"/>
    <col min="12811" max="12811" width="0.85546875" style="3" customWidth="1"/>
    <col min="12812" max="13056" width="9.140625" style="3"/>
    <col min="13057" max="13057" width="37.140625" style="3" customWidth="1"/>
    <col min="13058" max="13058" width="11.140625" style="3" customWidth="1"/>
    <col min="13059" max="13059" width="0" style="3" hidden="1" customWidth="1"/>
    <col min="13060" max="13061" width="10.140625" style="3" customWidth="1"/>
    <col min="13062" max="13062" width="11.42578125" style="3" bestFit="1" customWidth="1"/>
    <col min="13063" max="13063" width="9" style="3" customWidth="1"/>
    <col min="13064" max="13064" width="8.5703125" style="3" customWidth="1"/>
    <col min="13065" max="13065" width="10.42578125" style="3" customWidth="1"/>
    <col min="13066" max="13066" width="2.5703125" style="3" customWidth="1"/>
    <col min="13067" max="13067" width="0.85546875" style="3" customWidth="1"/>
    <col min="13068" max="13312" width="9.140625" style="3"/>
    <col min="13313" max="13313" width="37.140625" style="3" customWidth="1"/>
    <col min="13314" max="13314" width="11.140625" style="3" customWidth="1"/>
    <col min="13315" max="13315" width="0" style="3" hidden="1" customWidth="1"/>
    <col min="13316" max="13317" width="10.140625" style="3" customWidth="1"/>
    <col min="13318" max="13318" width="11.42578125" style="3" bestFit="1" customWidth="1"/>
    <col min="13319" max="13319" width="9" style="3" customWidth="1"/>
    <col min="13320" max="13320" width="8.5703125" style="3" customWidth="1"/>
    <col min="13321" max="13321" width="10.42578125" style="3" customWidth="1"/>
    <col min="13322" max="13322" width="2.5703125" style="3" customWidth="1"/>
    <col min="13323" max="13323" width="0.85546875" style="3" customWidth="1"/>
    <col min="13324" max="13568" width="9.140625" style="3"/>
    <col min="13569" max="13569" width="37.140625" style="3" customWidth="1"/>
    <col min="13570" max="13570" width="11.140625" style="3" customWidth="1"/>
    <col min="13571" max="13571" width="0" style="3" hidden="1" customWidth="1"/>
    <col min="13572" max="13573" width="10.140625" style="3" customWidth="1"/>
    <col min="13574" max="13574" width="11.42578125" style="3" bestFit="1" customWidth="1"/>
    <col min="13575" max="13575" width="9" style="3" customWidth="1"/>
    <col min="13576" max="13576" width="8.5703125" style="3" customWidth="1"/>
    <col min="13577" max="13577" width="10.42578125" style="3" customWidth="1"/>
    <col min="13578" max="13578" width="2.5703125" style="3" customWidth="1"/>
    <col min="13579" max="13579" width="0.85546875" style="3" customWidth="1"/>
    <col min="13580" max="13824" width="9.140625" style="3"/>
    <col min="13825" max="13825" width="37.140625" style="3" customWidth="1"/>
    <col min="13826" max="13826" width="11.140625" style="3" customWidth="1"/>
    <col min="13827" max="13827" width="0" style="3" hidden="1" customWidth="1"/>
    <col min="13828" max="13829" width="10.140625" style="3" customWidth="1"/>
    <col min="13830" max="13830" width="11.42578125" style="3" bestFit="1" customWidth="1"/>
    <col min="13831" max="13831" width="9" style="3" customWidth="1"/>
    <col min="13832" max="13832" width="8.5703125" style="3" customWidth="1"/>
    <col min="13833" max="13833" width="10.42578125" style="3" customWidth="1"/>
    <col min="13834" max="13834" width="2.5703125" style="3" customWidth="1"/>
    <col min="13835" max="13835" width="0.85546875" style="3" customWidth="1"/>
    <col min="13836" max="14080" width="9.140625" style="3"/>
    <col min="14081" max="14081" width="37.140625" style="3" customWidth="1"/>
    <col min="14082" max="14082" width="11.140625" style="3" customWidth="1"/>
    <col min="14083" max="14083" width="0" style="3" hidden="1" customWidth="1"/>
    <col min="14084" max="14085" width="10.140625" style="3" customWidth="1"/>
    <col min="14086" max="14086" width="11.42578125" style="3" bestFit="1" customWidth="1"/>
    <col min="14087" max="14087" width="9" style="3" customWidth="1"/>
    <col min="14088" max="14088" width="8.5703125" style="3" customWidth="1"/>
    <col min="14089" max="14089" width="10.42578125" style="3" customWidth="1"/>
    <col min="14090" max="14090" width="2.5703125" style="3" customWidth="1"/>
    <col min="14091" max="14091" width="0.85546875" style="3" customWidth="1"/>
    <col min="14092" max="14336" width="9.140625" style="3"/>
    <col min="14337" max="14337" width="37.140625" style="3" customWidth="1"/>
    <col min="14338" max="14338" width="11.140625" style="3" customWidth="1"/>
    <col min="14339" max="14339" width="0" style="3" hidden="1" customWidth="1"/>
    <col min="14340" max="14341" width="10.140625" style="3" customWidth="1"/>
    <col min="14342" max="14342" width="11.42578125" style="3" bestFit="1" customWidth="1"/>
    <col min="14343" max="14343" width="9" style="3" customWidth="1"/>
    <col min="14344" max="14344" width="8.5703125" style="3" customWidth="1"/>
    <col min="14345" max="14345" width="10.42578125" style="3" customWidth="1"/>
    <col min="14346" max="14346" width="2.5703125" style="3" customWidth="1"/>
    <col min="14347" max="14347" width="0.85546875" style="3" customWidth="1"/>
    <col min="14348" max="14592" width="9.140625" style="3"/>
    <col min="14593" max="14593" width="37.140625" style="3" customWidth="1"/>
    <col min="14594" max="14594" width="11.140625" style="3" customWidth="1"/>
    <col min="14595" max="14595" width="0" style="3" hidden="1" customWidth="1"/>
    <col min="14596" max="14597" width="10.140625" style="3" customWidth="1"/>
    <col min="14598" max="14598" width="11.42578125" style="3" bestFit="1" customWidth="1"/>
    <col min="14599" max="14599" width="9" style="3" customWidth="1"/>
    <col min="14600" max="14600" width="8.5703125" style="3" customWidth="1"/>
    <col min="14601" max="14601" width="10.42578125" style="3" customWidth="1"/>
    <col min="14602" max="14602" width="2.5703125" style="3" customWidth="1"/>
    <col min="14603" max="14603" width="0.85546875" style="3" customWidth="1"/>
    <col min="14604" max="14848" width="9.140625" style="3"/>
    <col min="14849" max="14849" width="37.140625" style="3" customWidth="1"/>
    <col min="14850" max="14850" width="11.140625" style="3" customWidth="1"/>
    <col min="14851" max="14851" width="0" style="3" hidden="1" customWidth="1"/>
    <col min="14852" max="14853" width="10.140625" style="3" customWidth="1"/>
    <col min="14854" max="14854" width="11.42578125" style="3" bestFit="1" customWidth="1"/>
    <col min="14855" max="14855" width="9" style="3" customWidth="1"/>
    <col min="14856" max="14856" width="8.5703125" style="3" customWidth="1"/>
    <col min="14857" max="14857" width="10.42578125" style="3" customWidth="1"/>
    <col min="14858" max="14858" width="2.5703125" style="3" customWidth="1"/>
    <col min="14859" max="14859" width="0.85546875" style="3" customWidth="1"/>
    <col min="14860" max="15104" width="9.140625" style="3"/>
    <col min="15105" max="15105" width="37.140625" style="3" customWidth="1"/>
    <col min="15106" max="15106" width="11.140625" style="3" customWidth="1"/>
    <col min="15107" max="15107" width="0" style="3" hidden="1" customWidth="1"/>
    <col min="15108" max="15109" width="10.140625" style="3" customWidth="1"/>
    <col min="15110" max="15110" width="11.42578125" style="3" bestFit="1" customWidth="1"/>
    <col min="15111" max="15111" width="9" style="3" customWidth="1"/>
    <col min="15112" max="15112" width="8.5703125" style="3" customWidth="1"/>
    <col min="15113" max="15113" width="10.42578125" style="3" customWidth="1"/>
    <col min="15114" max="15114" width="2.5703125" style="3" customWidth="1"/>
    <col min="15115" max="15115" width="0.85546875" style="3" customWidth="1"/>
    <col min="15116" max="15360" width="9.140625" style="3"/>
    <col min="15361" max="15361" width="37.140625" style="3" customWidth="1"/>
    <col min="15362" max="15362" width="11.140625" style="3" customWidth="1"/>
    <col min="15363" max="15363" width="0" style="3" hidden="1" customWidth="1"/>
    <col min="15364" max="15365" width="10.140625" style="3" customWidth="1"/>
    <col min="15366" max="15366" width="11.42578125" style="3" bestFit="1" customWidth="1"/>
    <col min="15367" max="15367" width="9" style="3" customWidth="1"/>
    <col min="15368" max="15368" width="8.5703125" style="3" customWidth="1"/>
    <col min="15369" max="15369" width="10.42578125" style="3" customWidth="1"/>
    <col min="15370" max="15370" width="2.5703125" style="3" customWidth="1"/>
    <col min="15371" max="15371" width="0.85546875" style="3" customWidth="1"/>
    <col min="15372" max="15616" width="9.140625" style="3"/>
    <col min="15617" max="15617" width="37.140625" style="3" customWidth="1"/>
    <col min="15618" max="15618" width="11.140625" style="3" customWidth="1"/>
    <col min="15619" max="15619" width="0" style="3" hidden="1" customWidth="1"/>
    <col min="15620" max="15621" width="10.140625" style="3" customWidth="1"/>
    <col min="15622" max="15622" width="11.42578125" style="3" bestFit="1" customWidth="1"/>
    <col min="15623" max="15623" width="9" style="3" customWidth="1"/>
    <col min="15624" max="15624" width="8.5703125" style="3" customWidth="1"/>
    <col min="15625" max="15625" width="10.42578125" style="3" customWidth="1"/>
    <col min="15626" max="15626" width="2.5703125" style="3" customWidth="1"/>
    <col min="15627" max="15627" width="0.85546875" style="3" customWidth="1"/>
    <col min="15628" max="15872" width="9.140625" style="3"/>
    <col min="15873" max="15873" width="37.140625" style="3" customWidth="1"/>
    <col min="15874" max="15874" width="11.140625" style="3" customWidth="1"/>
    <col min="15875" max="15875" width="0" style="3" hidden="1" customWidth="1"/>
    <col min="15876" max="15877" width="10.140625" style="3" customWidth="1"/>
    <col min="15878" max="15878" width="11.42578125" style="3" bestFit="1" customWidth="1"/>
    <col min="15879" max="15879" width="9" style="3" customWidth="1"/>
    <col min="15880" max="15880" width="8.5703125" style="3" customWidth="1"/>
    <col min="15881" max="15881" width="10.42578125" style="3" customWidth="1"/>
    <col min="15882" max="15882" width="2.5703125" style="3" customWidth="1"/>
    <col min="15883" max="15883" width="0.85546875" style="3" customWidth="1"/>
    <col min="15884" max="16128" width="9.140625" style="3"/>
    <col min="16129" max="16129" width="37.140625" style="3" customWidth="1"/>
    <col min="16130" max="16130" width="11.140625" style="3" customWidth="1"/>
    <col min="16131" max="16131" width="0" style="3" hidden="1" customWidth="1"/>
    <col min="16132" max="16133" width="10.140625" style="3" customWidth="1"/>
    <col min="16134" max="16134" width="11.42578125" style="3" bestFit="1" customWidth="1"/>
    <col min="16135" max="16135" width="9" style="3" customWidth="1"/>
    <col min="16136" max="16136" width="8.5703125" style="3" customWidth="1"/>
    <col min="16137" max="16137" width="10.42578125" style="3" customWidth="1"/>
    <col min="16138" max="16138" width="2.5703125" style="3" customWidth="1"/>
    <col min="16139" max="16139" width="0.85546875" style="3" customWidth="1"/>
    <col min="16140" max="16384" width="9.140625" style="3"/>
  </cols>
  <sheetData>
    <row r="1" spans="1:11" x14ac:dyDescent="0.2">
      <c r="A1" s="1" t="s">
        <v>0</v>
      </c>
      <c r="B1" s="2"/>
      <c r="C1" s="2"/>
      <c r="D1" s="2"/>
      <c r="E1" s="2"/>
      <c r="F1" s="2"/>
      <c r="G1" s="2"/>
      <c r="H1" s="96"/>
      <c r="I1" s="2"/>
      <c r="J1" s="2"/>
      <c r="K1" s="2"/>
    </row>
    <row r="2" spans="1:11" x14ac:dyDescent="0.2">
      <c r="A2" s="1" t="s">
        <v>26</v>
      </c>
      <c r="B2" s="2"/>
      <c r="C2" s="2"/>
      <c r="D2" s="2"/>
      <c r="E2" s="2"/>
      <c r="F2" s="2"/>
      <c r="G2" s="2"/>
      <c r="H2" s="96"/>
      <c r="I2" s="2"/>
      <c r="J2" s="2"/>
      <c r="K2" s="2"/>
    </row>
    <row r="3" spans="1:11" x14ac:dyDescent="0.2">
      <c r="A3" s="1"/>
      <c r="B3" s="2"/>
      <c r="C3" s="2"/>
      <c r="D3" s="2"/>
      <c r="E3" s="2"/>
      <c r="F3" s="2"/>
      <c r="G3" s="2"/>
      <c r="H3" s="96"/>
      <c r="I3" s="2"/>
      <c r="J3" s="2"/>
      <c r="K3" s="2"/>
    </row>
    <row r="4" spans="1:11" x14ac:dyDescent="0.2">
      <c r="A4" s="1" t="s">
        <v>134</v>
      </c>
      <c r="B4" s="2"/>
      <c r="C4" s="2"/>
      <c r="D4" s="2"/>
      <c r="E4" s="2"/>
      <c r="F4" s="2"/>
      <c r="G4" s="2"/>
      <c r="H4" s="96"/>
      <c r="I4" s="2"/>
      <c r="J4" s="2"/>
      <c r="K4" s="2"/>
    </row>
    <row r="5" spans="1:11" x14ac:dyDescent="0.2">
      <c r="A5" s="1" t="s">
        <v>99</v>
      </c>
      <c r="B5" s="2"/>
      <c r="C5" s="2"/>
      <c r="D5" s="2"/>
      <c r="E5" s="2"/>
      <c r="F5" s="2"/>
      <c r="G5" s="2"/>
      <c r="H5" s="96"/>
      <c r="I5" s="2"/>
      <c r="J5" s="2"/>
      <c r="K5" s="2"/>
    </row>
    <row r="6" spans="1:11" x14ac:dyDescent="0.2">
      <c r="A6" s="1" t="s">
        <v>29</v>
      </c>
      <c r="B6" s="2"/>
      <c r="C6" s="2"/>
      <c r="D6" s="2"/>
      <c r="E6" s="2"/>
      <c r="F6" s="2"/>
      <c r="G6" s="2"/>
      <c r="H6" s="96"/>
      <c r="I6" s="2"/>
      <c r="J6" s="2"/>
      <c r="K6" s="2"/>
    </row>
    <row r="7" spans="1:11" x14ac:dyDescent="0.2">
      <c r="A7" s="2"/>
      <c r="B7" s="2"/>
      <c r="C7" s="2"/>
      <c r="D7" s="2"/>
      <c r="E7" s="2"/>
      <c r="F7" s="2"/>
      <c r="G7" s="2"/>
      <c r="H7" s="96"/>
      <c r="I7" s="2"/>
      <c r="J7" s="2"/>
      <c r="K7" s="2"/>
    </row>
    <row r="8" spans="1:11" x14ac:dyDescent="0.2">
      <c r="A8" s="2"/>
      <c r="B8" s="97" t="s">
        <v>135</v>
      </c>
      <c r="C8" s="98"/>
      <c r="D8" s="98"/>
      <c r="E8" s="98"/>
      <c r="F8" s="98"/>
      <c r="G8" s="99"/>
      <c r="H8" s="100"/>
      <c r="I8" s="101"/>
      <c r="J8" s="2"/>
      <c r="K8" s="2"/>
    </row>
    <row r="9" spans="1:11" x14ac:dyDescent="0.2">
      <c r="A9" s="2"/>
      <c r="B9" s="102" t="s">
        <v>136</v>
      </c>
      <c r="C9" s="103"/>
      <c r="D9" s="103"/>
      <c r="E9" s="104"/>
      <c r="F9" s="7" t="s">
        <v>137</v>
      </c>
      <c r="G9" s="4"/>
      <c r="H9" s="105"/>
      <c r="I9" s="106"/>
      <c r="J9" s="2"/>
      <c r="K9" s="2"/>
    </row>
    <row r="10" spans="1:11" ht="20.25" customHeight="1" x14ac:dyDescent="0.2">
      <c r="A10" s="2"/>
      <c r="B10" s="30" t="s">
        <v>138</v>
      </c>
      <c r="C10" s="30" t="s">
        <v>139</v>
      </c>
      <c r="D10" s="107" t="s">
        <v>88</v>
      </c>
      <c r="E10" s="107"/>
      <c r="F10" s="30" t="s">
        <v>140</v>
      </c>
      <c r="G10" s="30" t="s">
        <v>141</v>
      </c>
      <c r="H10" s="30" t="s">
        <v>142</v>
      </c>
      <c r="I10" s="30" t="s">
        <v>143</v>
      </c>
      <c r="J10" s="2"/>
      <c r="K10" s="2"/>
    </row>
    <row r="11" spans="1:11" ht="38.25" x14ac:dyDescent="0.2">
      <c r="A11" s="2"/>
      <c r="B11" s="108" t="s">
        <v>144</v>
      </c>
      <c r="C11" s="108" t="s">
        <v>145</v>
      </c>
      <c r="D11" s="109" t="s">
        <v>146</v>
      </c>
      <c r="E11" s="109" t="s">
        <v>147</v>
      </c>
      <c r="F11" s="108" t="s">
        <v>148</v>
      </c>
      <c r="G11" s="30"/>
      <c r="H11" s="108" t="s">
        <v>149</v>
      </c>
      <c r="I11" s="108" t="s">
        <v>150</v>
      </c>
      <c r="J11" s="2"/>
      <c r="K11" s="2"/>
    </row>
    <row r="12" spans="1:11" x14ac:dyDescent="0.2">
      <c r="A12" s="2"/>
      <c r="B12" s="30" t="s">
        <v>11</v>
      </c>
      <c r="C12" s="30" t="s">
        <v>11</v>
      </c>
      <c r="D12" s="30" t="s">
        <v>11</v>
      </c>
      <c r="E12" s="30" t="s">
        <v>11</v>
      </c>
      <c r="F12" s="30" t="s">
        <v>11</v>
      </c>
      <c r="G12" s="30" t="s">
        <v>11</v>
      </c>
      <c r="H12" s="96" t="s">
        <v>11</v>
      </c>
      <c r="I12" s="30" t="s">
        <v>11</v>
      </c>
      <c r="J12" s="2"/>
      <c r="K12" s="2"/>
    </row>
    <row r="13" spans="1:11" x14ac:dyDescent="0.2">
      <c r="A13" s="2" t="s">
        <v>151</v>
      </c>
      <c r="B13" s="30"/>
      <c r="C13" s="30"/>
      <c r="D13" s="30"/>
      <c r="E13" s="30"/>
      <c r="F13" s="30"/>
      <c r="G13" s="30"/>
      <c r="H13" s="96"/>
      <c r="I13" s="30"/>
      <c r="J13" s="2"/>
      <c r="K13" s="2"/>
    </row>
    <row r="14" spans="1:11" x14ac:dyDescent="0.2">
      <c r="A14" s="110" t="s">
        <v>152</v>
      </c>
      <c r="B14" s="30"/>
      <c r="C14" s="30"/>
      <c r="D14" s="30"/>
      <c r="E14" s="30"/>
      <c r="F14" s="30"/>
      <c r="G14" s="30"/>
      <c r="H14" s="96"/>
      <c r="I14" s="30"/>
      <c r="J14" s="2"/>
      <c r="K14" s="2"/>
    </row>
    <row r="15" spans="1:11" x14ac:dyDescent="0.2">
      <c r="A15" s="2"/>
      <c r="B15" s="2"/>
      <c r="C15" s="2"/>
      <c r="D15" s="2"/>
      <c r="E15" s="2"/>
      <c r="F15" s="2"/>
      <c r="G15" s="2"/>
      <c r="H15" s="96"/>
      <c r="I15" s="2"/>
      <c r="J15" s="2"/>
      <c r="K15" s="2"/>
    </row>
    <row r="16" spans="1:11" x14ac:dyDescent="0.2">
      <c r="A16" s="2" t="s">
        <v>153</v>
      </c>
      <c r="B16" s="40">
        <v>97534</v>
      </c>
      <c r="C16" s="40">
        <v>0</v>
      </c>
      <c r="D16" s="40">
        <v>2704</v>
      </c>
      <c r="E16" s="40">
        <v>-233</v>
      </c>
      <c r="F16" s="40">
        <f>35805-293</f>
        <v>35512</v>
      </c>
      <c r="G16" s="40">
        <f>SUM(B16:F16)</f>
        <v>135517</v>
      </c>
      <c r="H16" s="111">
        <v>1811</v>
      </c>
      <c r="I16" s="40">
        <f>SUM(G16:H16)</f>
        <v>137328</v>
      </c>
      <c r="J16" s="2"/>
      <c r="K16" s="2"/>
    </row>
    <row r="17" spans="1:11" x14ac:dyDescent="0.2">
      <c r="A17" s="2"/>
      <c r="B17" s="40"/>
      <c r="C17" s="40"/>
      <c r="D17" s="40"/>
      <c r="E17" s="40"/>
      <c r="F17" s="40"/>
      <c r="G17" s="40"/>
      <c r="H17" s="111"/>
      <c r="I17" s="40"/>
      <c r="J17" s="2"/>
      <c r="K17" s="2"/>
    </row>
    <row r="18" spans="1:11" x14ac:dyDescent="0.2">
      <c r="A18" s="112" t="s">
        <v>154</v>
      </c>
      <c r="B18" s="40">
        <v>0</v>
      </c>
      <c r="C18" s="40"/>
      <c r="D18" s="40">
        <v>0</v>
      </c>
      <c r="E18" s="40">
        <v>0</v>
      </c>
      <c r="F18" s="80">
        <f>+[1]CIS!G47</f>
        <v>3409</v>
      </c>
      <c r="G18" s="40">
        <f>SUM(B18:F18)</f>
        <v>3409</v>
      </c>
      <c r="H18" s="111">
        <f>+[1]CIS!G49</f>
        <v>324</v>
      </c>
      <c r="I18" s="40">
        <f>SUM(G18:H18)</f>
        <v>3733</v>
      </c>
      <c r="J18" s="2"/>
      <c r="K18" s="2"/>
    </row>
    <row r="19" spans="1:11" x14ac:dyDescent="0.2">
      <c r="A19" s="2"/>
      <c r="B19" s="40"/>
      <c r="C19" s="40"/>
      <c r="D19" s="40"/>
      <c r="E19" s="40"/>
      <c r="F19" s="40"/>
      <c r="G19" s="40"/>
      <c r="H19" s="111"/>
      <c r="I19" s="40"/>
      <c r="J19" s="2"/>
      <c r="K19" s="2"/>
    </row>
    <row r="20" spans="1:11" ht="13.5" thickBot="1" x14ac:dyDescent="0.25">
      <c r="A20" s="2" t="s">
        <v>155</v>
      </c>
      <c r="B20" s="113">
        <f>SUM(B16:B18)</f>
        <v>97534</v>
      </c>
      <c r="C20" s="113"/>
      <c r="D20" s="113">
        <f t="shared" ref="D20:I20" si="0">SUM(D16:D18)</f>
        <v>2704</v>
      </c>
      <c r="E20" s="113">
        <f t="shared" si="0"/>
        <v>-233</v>
      </c>
      <c r="F20" s="113">
        <f>SUM(F16:F18)</f>
        <v>38921</v>
      </c>
      <c r="G20" s="113">
        <f t="shared" si="0"/>
        <v>138926</v>
      </c>
      <c r="H20" s="113">
        <f t="shared" si="0"/>
        <v>2135</v>
      </c>
      <c r="I20" s="113">
        <f t="shared" si="0"/>
        <v>141061</v>
      </c>
      <c r="J20" s="2"/>
      <c r="K20" s="2"/>
    </row>
    <row r="21" spans="1:11" x14ac:dyDescent="0.2">
      <c r="A21" s="2"/>
      <c r="B21" s="40"/>
      <c r="C21" s="40"/>
      <c r="D21" s="40"/>
      <c r="E21" s="40"/>
      <c r="F21" s="40"/>
      <c r="G21" s="40"/>
      <c r="H21" s="111"/>
      <c r="I21" s="40"/>
      <c r="J21" s="114"/>
      <c r="K21" s="2"/>
    </row>
    <row r="22" spans="1:11" x14ac:dyDescent="0.2">
      <c r="A22" s="2"/>
      <c r="B22" s="40"/>
      <c r="C22" s="40"/>
      <c r="D22" s="40"/>
      <c r="E22" s="40"/>
      <c r="F22" s="40"/>
      <c r="G22" s="40"/>
      <c r="H22" s="111"/>
      <c r="I22" s="40"/>
      <c r="J22" s="114"/>
      <c r="K22" s="2"/>
    </row>
    <row r="23" spans="1:11" x14ac:dyDescent="0.2">
      <c r="A23" s="2" t="s">
        <v>151</v>
      </c>
      <c r="B23" s="115"/>
      <c r="C23" s="115"/>
      <c r="D23" s="115"/>
      <c r="E23" s="115"/>
      <c r="F23" s="115"/>
      <c r="G23" s="115"/>
      <c r="H23" s="111"/>
      <c r="I23" s="115"/>
      <c r="J23" s="2"/>
      <c r="K23" s="2"/>
    </row>
    <row r="24" spans="1:11" x14ac:dyDescent="0.2">
      <c r="A24" s="110" t="s">
        <v>156</v>
      </c>
      <c r="B24" s="115"/>
      <c r="C24" s="115"/>
      <c r="D24" s="115"/>
      <c r="E24" s="115"/>
      <c r="F24" s="115"/>
      <c r="G24" s="115"/>
      <c r="H24" s="111"/>
      <c r="I24" s="115"/>
      <c r="J24" s="2"/>
      <c r="K24" s="2"/>
    </row>
    <row r="25" spans="1:11" x14ac:dyDescent="0.2">
      <c r="A25" s="2"/>
      <c r="B25" s="40"/>
      <c r="C25" s="40"/>
      <c r="D25" s="40"/>
      <c r="E25" s="40"/>
      <c r="F25" s="40"/>
      <c r="G25" s="40"/>
      <c r="H25" s="111"/>
      <c r="I25" s="40"/>
      <c r="J25" s="2"/>
      <c r="K25" s="2"/>
    </row>
    <row r="26" spans="1:11" x14ac:dyDescent="0.2">
      <c r="A26" s="2" t="s">
        <v>157</v>
      </c>
      <c r="B26" s="40">
        <v>97533</v>
      </c>
      <c r="C26" s="40">
        <v>0</v>
      </c>
      <c r="D26" s="40">
        <v>2704</v>
      </c>
      <c r="E26" s="40">
        <v>0</v>
      </c>
      <c r="F26" s="40">
        <v>24667</v>
      </c>
      <c r="G26" s="40">
        <f>SUM(B26:F26)</f>
        <v>124904</v>
      </c>
      <c r="H26" s="40">
        <v>3100</v>
      </c>
      <c r="I26" s="40">
        <f>SUM(G26:H26)</f>
        <v>128004</v>
      </c>
      <c r="J26" s="2"/>
      <c r="K26" s="2"/>
    </row>
    <row r="27" spans="1:11" x14ac:dyDescent="0.2">
      <c r="A27" s="2"/>
      <c r="B27" s="40"/>
      <c r="C27" s="40"/>
      <c r="D27" s="40"/>
      <c r="E27" s="40"/>
      <c r="F27" s="40"/>
      <c r="G27" s="40"/>
      <c r="H27" s="111"/>
      <c r="I27" s="40"/>
      <c r="J27" s="2"/>
      <c r="K27" s="2"/>
    </row>
    <row r="28" spans="1:11" x14ac:dyDescent="0.2">
      <c r="A28" s="2" t="s">
        <v>158</v>
      </c>
      <c r="B28" s="40">
        <v>0</v>
      </c>
      <c r="C28" s="40"/>
      <c r="D28" s="40">
        <v>0</v>
      </c>
      <c r="E28" s="40">
        <v>0</v>
      </c>
      <c r="F28" s="40">
        <v>-293</v>
      </c>
      <c r="G28" s="40">
        <f>SUM(B28:F28)</f>
        <v>-293</v>
      </c>
      <c r="H28" s="111">
        <v>0</v>
      </c>
      <c r="I28" s="40">
        <f>SUM(G28:H28)</f>
        <v>-293</v>
      </c>
      <c r="J28" s="2"/>
      <c r="K28" s="2"/>
    </row>
    <row r="29" spans="1:11" x14ac:dyDescent="0.2">
      <c r="A29" s="2"/>
      <c r="B29" s="40"/>
      <c r="C29" s="40"/>
      <c r="D29" s="40"/>
      <c r="E29" s="40"/>
      <c r="F29" s="40"/>
      <c r="G29" s="40"/>
      <c r="H29" s="111"/>
      <c r="I29" s="40"/>
      <c r="J29" s="2"/>
      <c r="K29" s="2"/>
    </row>
    <row r="30" spans="1:11" x14ac:dyDescent="0.2">
      <c r="A30" s="2" t="s">
        <v>159</v>
      </c>
      <c r="B30" s="116">
        <f>SUM(B26:B29)</f>
        <v>97533</v>
      </c>
      <c r="C30" s="116">
        <f t="shared" ref="C30:I30" si="1">SUM(C26:C29)</f>
        <v>0</v>
      </c>
      <c r="D30" s="116">
        <f t="shared" si="1"/>
        <v>2704</v>
      </c>
      <c r="E30" s="116">
        <f t="shared" si="1"/>
        <v>0</v>
      </c>
      <c r="F30" s="116">
        <f t="shared" si="1"/>
        <v>24374</v>
      </c>
      <c r="G30" s="116">
        <f t="shared" si="1"/>
        <v>124611</v>
      </c>
      <c r="H30" s="116">
        <f t="shared" si="1"/>
        <v>3100</v>
      </c>
      <c r="I30" s="116">
        <f t="shared" si="1"/>
        <v>127711</v>
      </c>
      <c r="J30" s="2"/>
      <c r="K30" s="2"/>
    </row>
    <row r="31" spans="1:11" x14ac:dyDescent="0.2">
      <c r="A31" s="2"/>
      <c r="B31" s="40"/>
      <c r="C31" s="40"/>
      <c r="D31" s="40"/>
      <c r="E31" s="40"/>
      <c r="F31" s="40"/>
      <c r="G31" s="40"/>
      <c r="H31" s="111"/>
      <c r="I31" s="40"/>
      <c r="J31" s="2"/>
      <c r="K31" s="2"/>
    </row>
    <row r="32" spans="1:11" ht="12.75" customHeight="1" x14ac:dyDescent="0.2">
      <c r="A32" s="2" t="s">
        <v>160</v>
      </c>
      <c r="B32" s="40">
        <v>1</v>
      </c>
      <c r="C32" s="40"/>
      <c r="D32" s="40">
        <v>0</v>
      </c>
      <c r="E32" s="40">
        <v>0</v>
      </c>
      <c r="F32" s="40">
        <v>0</v>
      </c>
      <c r="G32" s="40">
        <f>SUM(B32:F32)</f>
        <v>1</v>
      </c>
      <c r="H32" s="111">
        <v>0</v>
      </c>
      <c r="I32" s="40">
        <f>SUM(G32:H32)</f>
        <v>1</v>
      </c>
      <c r="J32" s="2"/>
      <c r="K32" s="2"/>
    </row>
    <row r="33" spans="1:11" ht="12.75" customHeight="1" x14ac:dyDescent="0.2">
      <c r="A33" s="2"/>
      <c r="B33" s="40"/>
      <c r="C33" s="40"/>
      <c r="D33" s="40"/>
      <c r="E33" s="40"/>
      <c r="F33" s="40"/>
      <c r="G33" s="40"/>
      <c r="H33" s="111"/>
      <c r="I33" s="40"/>
      <c r="J33" s="2"/>
      <c r="K33" s="2"/>
    </row>
    <row r="34" spans="1:11" ht="12.75" customHeight="1" x14ac:dyDescent="0.2">
      <c r="A34" s="32" t="s">
        <v>161</v>
      </c>
      <c r="B34" s="40"/>
      <c r="C34" s="40"/>
      <c r="D34" s="40"/>
      <c r="E34" s="40">
        <v>-233</v>
      </c>
      <c r="F34" s="40">
        <v>0</v>
      </c>
      <c r="G34" s="40">
        <f>SUM(B34:F34)</f>
        <v>-233</v>
      </c>
      <c r="H34" s="111">
        <v>-1867</v>
      </c>
      <c r="I34" s="40">
        <f>SUM(G34:H34)</f>
        <v>-2100</v>
      </c>
      <c r="J34" s="2"/>
      <c r="K34" s="2"/>
    </row>
    <row r="35" spans="1:11" ht="12.75" customHeight="1" x14ac:dyDescent="0.2">
      <c r="A35" s="32"/>
      <c r="B35" s="40"/>
      <c r="C35" s="40"/>
      <c r="D35" s="40"/>
      <c r="E35" s="40"/>
      <c r="F35" s="40"/>
      <c r="G35" s="40"/>
      <c r="H35" s="111"/>
      <c r="I35" s="40"/>
      <c r="J35" s="2"/>
      <c r="K35" s="2"/>
    </row>
    <row r="36" spans="1:11" x14ac:dyDescent="0.2">
      <c r="A36" s="112" t="s">
        <v>154</v>
      </c>
      <c r="B36" s="40">
        <v>0</v>
      </c>
      <c r="C36" s="40">
        <v>0</v>
      </c>
      <c r="D36" s="40">
        <v>0</v>
      </c>
      <c r="E36" s="40">
        <v>0</v>
      </c>
      <c r="F36" s="40">
        <v>11138</v>
      </c>
      <c r="G36" s="40">
        <f>SUM(B36:F36)</f>
        <v>11138</v>
      </c>
      <c r="H36" s="111">
        <v>578</v>
      </c>
      <c r="I36" s="40">
        <f>SUM(G36:H36)</f>
        <v>11716</v>
      </c>
      <c r="J36" s="2"/>
      <c r="K36" s="2"/>
    </row>
    <row r="37" spans="1:11" ht="12.75" hidden="1" customHeight="1" x14ac:dyDescent="0.2">
      <c r="A37" s="2"/>
      <c r="B37" s="40"/>
      <c r="C37" s="40"/>
      <c r="D37" s="40"/>
      <c r="E37" s="40"/>
      <c r="F37" s="80"/>
      <c r="G37" s="40"/>
      <c r="H37" s="111"/>
      <c r="I37" s="40"/>
      <c r="J37" s="2"/>
      <c r="K37" s="2"/>
    </row>
    <row r="38" spans="1:11" ht="12.75" hidden="1" customHeight="1" x14ac:dyDescent="0.2">
      <c r="A38" s="2" t="s">
        <v>162</v>
      </c>
      <c r="B38" s="40">
        <v>0</v>
      </c>
      <c r="C38" s="40"/>
      <c r="D38" s="40">
        <v>0</v>
      </c>
      <c r="E38" s="40"/>
      <c r="F38" s="40">
        <v>0</v>
      </c>
      <c r="G38" s="40">
        <v>0</v>
      </c>
      <c r="H38" s="111">
        <v>0</v>
      </c>
      <c r="I38" s="40">
        <f>SUM(G38:H38)</f>
        <v>0</v>
      </c>
      <c r="J38" s="2"/>
      <c r="K38" s="2"/>
    </row>
    <row r="39" spans="1:11" x14ac:dyDescent="0.2">
      <c r="A39" s="2"/>
      <c r="B39" s="40"/>
      <c r="C39" s="40"/>
      <c r="D39" s="40"/>
      <c r="E39" s="40"/>
      <c r="F39" s="40"/>
      <c r="G39" s="40"/>
      <c r="H39" s="111"/>
      <c r="I39" s="40"/>
      <c r="J39" s="2"/>
      <c r="K39" s="2"/>
    </row>
    <row r="40" spans="1:11" ht="13.5" thickBot="1" x14ac:dyDescent="0.25">
      <c r="A40" s="2" t="s">
        <v>163</v>
      </c>
      <c r="B40" s="113">
        <f>SUM(B30:B39)</f>
        <v>97534</v>
      </c>
      <c r="C40" s="113">
        <f t="shared" ref="C40:I40" si="2">SUM(C30:C39)</f>
        <v>0</v>
      </c>
      <c r="D40" s="113">
        <f t="shared" si="2"/>
        <v>2704</v>
      </c>
      <c r="E40" s="113">
        <f t="shared" si="2"/>
        <v>-233</v>
      </c>
      <c r="F40" s="113">
        <f t="shared" si="2"/>
        <v>35512</v>
      </c>
      <c r="G40" s="113">
        <f t="shared" si="2"/>
        <v>135517</v>
      </c>
      <c r="H40" s="113">
        <f t="shared" si="2"/>
        <v>1811</v>
      </c>
      <c r="I40" s="113">
        <f t="shared" si="2"/>
        <v>137328</v>
      </c>
      <c r="J40" s="2"/>
      <c r="K40" s="2"/>
    </row>
    <row r="41" spans="1:11" x14ac:dyDescent="0.2">
      <c r="A41" s="2"/>
      <c r="B41" s="75"/>
      <c r="C41" s="75"/>
      <c r="D41" s="75"/>
      <c r="E41" s="75"/>
      <c r="F41" s="75"/>
      <c r="G41" s="75"/>
      <c r="H41" s="117"/>
      <c r="I41" s="75"/>
      <c r="J41" s="2"/>
      <c r="K41" s="2"/>
    </row>
    <row r="42" spans="1:11" x14ac:dyDescent="0.2">
      <c r="A42" s="2"/>
      <c r="B42" s="75"/>
      <c r="C42" s="75"/>
      <c r="D42" s="75"/>
      <c r="E42" s="75"/>
      <c r="F42" s="75"/>
      <c r="G42" s="75"/>
      <c r="H42" s="117"/>
      <c r="I42" s="75"/>
      <c r="J42" s="2"/>
      <c r="K42" s="2"/>
    </row>
    <row r="43" spans="1:11" x14ac:dyDescent="0.2">
      <c r="A43" s="86" t="s">
        <v>164</v>
      </c>
      <c r="B43" s="75"/>
      <c r="C43" s="75"/>
      <c r="D43" s="75"/>
      <c r="E43" s="75"/>
      <c r="F43" s="75"/>
      <c r="G43" s="75"/>
      <c r="H43" s="117"/>
      <c r="I43" s="75"/>
      <c r="J43" s="2"/>
      <c r="K43" s="2"/>
    </row>
    <row r="44" spans="1:11" x14ac:dyDescent="0.2">
      <c r="A44" s="86" t="s">
        <v>61</v>
      </c>
      <c r="B44" s="75"/>
      <c r="C44" s="75"/>
      <c r="D44" s="75"/>
      <c r="E44" s="75"/>
      <c r="F44" s="75"/>
      <c r="G44" s="75"/>
      <c r="H44" s="117"/>
      <c r="I44" s="75"/>
      <c r="J44" s="2"/>
      <c r="K44" s="2"/>
    </row>
    <row r="45" spans="1:11" x14ac:dyDescent="0.2">
      <c r="A45" s="2"/>
      <c r="B45" s="2"/>
      <c r="C45" s="2"/>
      <c r="D45" s="2"/>
      <c r="E45" s="2"/>
      <c r="F45" s="2"/>
      <c r="G45" s="2"/>
      <c r="H45" s="96"/>
      <c r="I45" s="2"/>
      <c r="J45" s="2"/>
      <c r="K45" s="2"/>
    </row>
    <row r="46" spans="1:11" x14ac:dyDescent="0.2">
      <c r="A46" s="2"/>
      <c r="B46" s="2"/>
      <c r="C46" s="2"/>
      <c r="D46" s="2"/>
      <c r="E46" s="2"/>
      <c r="F46" s="2"/>
      <c r="G46" s="2"/>
      <c r="H46" s="96"/>
      <c r="I46" s="2"/>
      <c r="J46" s="2"/>
      <c r="K46" s="2"/>
    </row>
    <row r="47" spans="1:11" s="119" customFormat="1" x14ac:dyDescent="0.2">
      <c r="A47" s="23"/>
      <c r="B47" s="23"/>
      <c r="C47" s="23"/>
      <c r="D47" s="23"/>
      <c r="E47" s="23"/>
      <c r="F47" s="23"/>
      <c r="G47" s="23"/>
      <c r="H47" s="118"/>
      <c r="I47" s="23"/>
      <c r="J47" s="23"/>
      <c r="K47" s="23"/>
    </row>
    <row r="48" spans="1:11" s="119" customFormat="1" x14ac:dyDescent="0.2">
      <c r="H48" s="120"/>
    </row>
  </sheetData>
  <mergeCells count="3">
    <mergeCell ref="B8:G8"/>
    <mergeCell ref="B9:E9"/>
    <mergeCell ref="D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KFI</vt:lpstr>
      <vt:lpstr>CIS</vt:lpstr>
      <vt:lpstr>CBS</vt:lpstr>
      <vt:lpstr>CCF</vt:lpstr>
      <vt:lpstr>CCIE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Yap</dc:creator>
  <cp:lastModifiedBy>KC Yap</cp:lastModifiedBy>
  <dcterms:created xsi:type="dcterms:W3CDTF">2012-08-30T06:35:10Z</dcterms:created>
  <dcterms:modified xsi:type="dcterms:W3CDTF">2012-08-30T07:59:19Z</dcterms:modified>
</cp:coreProperties>
</file>